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ulianoMandinga\Energist UK Ltd\Projects - Hi.HC.TW10 - Ham Close\01 Internal Project Data\01 Working Data\WLC\WLC\Completed New WLCA Template\"/>
    </mc:Choice>
  </mc:AlternateContent>
  <xr:revisionPtr revIDLastSave="0" documentId="13_ncr:1_{E24A6DB9-0C2E-40B0-8398-89B9BDE6B6C5}" xr6:coauthVersionLast="47" xr6:coauthVersionMax="47" xr10:uidLastSave="{00000000-0000-0000-0000-000000000000}"/>
  <bookViews>
    <workbookView xWindow="-108" yWindow="-108" windowWidth="23256" windowHeight="12576" firstSheet="2" activeTab="3"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7" i="11" l="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66" i="11"/>
  <c r="I54" i="11"/>
  <c r="I55" i="11"/>
  <c r="I56" i="11"/>
  <c r="I57" i="11"/>
  <c r="I58" i="11"/>
  <c r="I59" i="11"/>
  <c r="I60" i="11"/>
  <c r="I61" i="11"/>
  <c r="I62" i="11"/>
  <c r="I63" i="11"/>
  <c r="I53" i="11"/>
  <c r="I54" i="10"/>
  <c r="I55" i="10"/>
  <c r="I56" i="10"/>
  <c r="I57" i="10"/>
  <c r="I58" i="10"/>
  <c r="I59" i="10"/>
  <c r="I60" i="10"/>
  <c r="I61" i="10"/>
  <c r="I62" i="10"/>
  <c r="I63" i="10"/>
  <c r="I53" i="10"/>
  <c r="I109" i="10"/>
  <c r="I110" i="10"/>
  <c r="I111" i="10"/>
  <c r="I112" i="10"/>
  <c r="I113" i="10"/>
  <c r="I114" i="10"/>
  <c r="I115" i="10"/>
  <c r="I116" i="10"/>
  <c r="I108" i="10"/>
  <c r="I102" i="10"/>
  <c r="I101" i="10"/>
  <c r="I100" i="10"/>
  <c r="I99" i="10"/>
  <c r="I98" i="10"/>
  <c r="I120" i="10"/>
  <c r="I121" i="10"/>
  <c r="I122" i="10"/>
  <c r="I123" i="10"/>
  <c r="I105" i="10"/>
  <c r="I96" i="10"/>
  <c r="I95"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7" i="10"/>
  <c r="I103" i="10"/>
  <c r="I104" i="10"/>
  <c r="I106" i="10"/>
  <c r="I107" i="10"/>
  <c r="I117" i="10"/>
  <c r="I118" i="10"/>
  <c r="I119" i="10"/>
  <c r="I66" i="10"/>
  <c r="C6" i="6" l="1"/>
  <c r="S100" i="9"/>
  <c r="D130" i="11" l="1"/>
  <c r="E26" i="11"/>
  <c r="E25" i="11"/>
  <c r="D26" i="11"/>
  <c r="D25" i="11"/>
  <c r="C26" i="11"/>
  <c r="C25" i="11"/>
  <c r="E44" i="9"/>
  <c r="E43" i="9"/>
  <c r="D44" i="9"/>
  <c r="D43" i="9"/>
  <c r="C44" i="9"/>
  <c r="C43" i="9"/>
  <c r="D26" i="10"/>
  <c r="C26" i="10"/>
  <c r="E26" i="10"/>
  <c r="E25" i="10"/>
  <c r="D25" i="10"/>
  <c r="C25" i="10"/>
  <c r="S137" i="10"/>
  <c r="N121" i="9" l="1"/>
  <c r="O121" i="9"/>
  <c r="F159" i="11" l="1"/>
  <c r="I158" i="10"/>
  <c r="F158" i="10"/>
  <c r="S145" i="11"/>
  <c r="F121" i="9" l="1"/>
  <c r="S157" i="10"/>
  <c r="S120" i="9"/>
  <c r="T159" i="11"/>
  <c r="S158" i="11"/>
  <c r="O159" i="11"/>
  <c r="G159" i="11"/>
  <c r="D130" i="10" l="1"/>
  <c r="I130" i="10"/>
  <c r="H130" i="10"/>
  <c r="I130" i="11"/>
  <c r="H130" i="11"/>
  <c r="I92" i="9"/>
  <c r="H92" i="9"/>
  <c r="D92" i="9"/>
  <c r="S154" i="11" l="1"/>
  <c r="S157" i="11"/>
  <c r="S156" i="11"/>
  <c r="S155" i="11"/>
  <c r="S152" i="11"/>
  <c r="L121" i="9" l="1"/>
  <c r="S101" i="9" l="1"/>
  <c r="S102" i="9"/>
  <c r="S103" i="9"/>
  <c r="S104" i="9"/>
  <c r="S105" i="9"/>
  <c r="S106" i="9"/>
  <c r="S107" i="9"/>
  <c r="S108" i="9"/>
  <c r="S109" i="9"/>
  <c r="S110" i="9"/>
  <c r="S111" i="9"/>
  <c r="S112" i="9"/>
  <c r="S113" i="9"/>
  <c r="S114" i="9"/>
  <c r="S115" i="9"/>
  <c r="S116" i="9"/>
  <c r="S117" i="9"/>
  <c r="S118" i="9"/>
  <c r="S119" i="9"/>
  <c r="I93" i="9"/>
  <c r="H93" i="9"/>
  <c r="D93" i="9"/>
  <c r="I131" i="11"/>
  <c r="H131" i="11"/>
  <c r="D131"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58" i="10"/>
  <c r="I22" i="10" s="1"/>
  <c r="R158" i="10"/>
  <c r="R159" i="10" s="1"/>
  <c r="Q158" i="10"/>
  <c r="Q159" i="10" s="1"/>
  <c r="P158" i="10"/>
  <c r="P159" i="10" s="1"/>
  <c r="O158" i="10"/>
  <c r="N158" i="10"/>
  <c r="N159" i="10" s="1"/>
  <c r="L158" i="10"/>
  <c r="K158" i="10"/>
  <c r="J158" i="10"/>
  <c r="J159" i="10" s="1"/>
  <c r="I159" i="10"/>
  <c r="H158" i="10"/>
  <c r="H159" i="10" s="1"/>
  <c r="G158" i="10"/>
  <c r="F159" i="10"/>
  <c r="E158" i="10"/>
  <c r="E159" i="10" s="1"/>
  <c r="D158" i="10"/>
  <c r="C158" i="10"/>
  <c r="S156" i="10"/>
  <c r="S155" i="10"/>
  <c r="S154" i="10"/>
  <c r="S153" i="10"/>
  <c r="S152" i="10"/>
  <c r="S151" i="10"/>
  <c r="S150" i="10"/>
  <c r="S149" i="10"/>
  <c r="S148" i="10"/>
  <c r="S147" i="10"/>
  <c r="S146" i="10"/>
  <c r="S145" i="10"/>
  <c r="S144" i="10"/>
  <c r="S143" i="10"/>
  <c r="S142" i="10"/>
  <c r="S141" i="10"/>
  <c r="S140" i="10"/>
  <c r="S139" i="10"/>
  <c r="S138" i="10"/>
  <c r="S139" i="11"/>
  <c r="S140" i="11"/>
  <c r="S141" i="11"/>
  <c r="S142" i="11"/>
  <c r="S144" i="11"/>
  <c r="S146" i="11"/>
  <c r="S147" i="11"/>
  <c r="S148" i="11"/>
  <c r="S149" i="11"/>
  <c r="S150" i="11"/>
  <c r="S151" i="11"/>
  <c r="S153" i="11"/>
  <c r="S138" i="11"/>
  <c r="P159" i="11"/>
  <c r="Q159" i="11"/>
  <c r="Q160" i="11" s="1"/>
  <c r="R159" i="11"/>
  <c r="R160" i="11" s="1"/>
  <c r="N159" i="11"/>
  <c r="N160" i="11" s="1"/>
  <c r="L159" i="11"/>
  <c r="J159" i="11"/>
  <c r="J160" i="11" s="1"/>
  <c r="I159" i="11"/>
  <c r="I160" i="11" s="1"/>
  <c r="H159" i="11"/>
  <c r="F160" i="11"/>
  <c r="E159" i="11"/>
  <c r="E160" i="11" s="1"/>
  <c r="C22" i="10" l="1"/>
  <c r="C23" i="10" s="1"/>
  <c r="G22" i="10"/>
  <c r="G23" i="10" s="1"/>
  <c r="D40" i="9"/>
  <c r="D41" i="9" s="1"/>
  <c r="E22" i="10"/>
  <c r="E23" i="10" s="1"/>
  <c r="D159" i="10"/>
  <c r="D22" i="10"/>
  <c r="D23" i="10" s="1"/>
  <c r="D122" i="9"/>
  <c r="C40" i="9"/>
  <c r="C41" i="9" s="1"/>
  <c r="E40" i="9"/>
  <c r="E41" i="9" s="1"/>
  <c r="P160" i="11"/>
  <c r="H22" i="11"/>
  <c r="H34" i="9" s="1"/>
  <c r="H160" i="11"/>
  <c r="S158" i="10"/>
  <c r="S159" i="10" s="1"/>
  <c r="S121" i="9"/>
  <c r="S122" i="9" s="1"/>
  <c r="O122" i="9"/>
  <c r="H40" i="9"/>
  <c r="H41" i="9" s="1"/>
  <c r="G122" i="9"/>
  <c r="F40" i="9"/>
  <c r="F41" i="9" s="1"/>
  <c r="T122" i="9"/>
  <c r="I40" i="9"/>
  <c r="I41" i="9" s="1"/>
  <c r="G22" i="11"/>
  <c r="G34" i="9" s="1"/>
  <c r="G160" i="11"/>
  <c r="T160" i="11"/>
  <c r="I22" i="11"/>
  <c r="I34" i="9" s="1"/>
  <c r="O159" i="10"/>
  <c r="G159" i="10"/>
  <c r="F22" i="10"/>
  <c r="F23" i="10" s="1"/>
  <c r="T159" i="10"/>
  <c r="C159" i="10"/>
  <c r="K159" i="10"/>
  <c r="L159" i="10"/>
  <c r="O160" i="11"/>
  <c r="L160" i="11"/>
  <c r="C122" i="9"/>
  <c r="N122" i="9"/>
  <c r="J122" i="9"/>
  <c r="I23" i="10"/>
  <c r="H22" i="10"/>
  <c r="H23" i="10" s="1"/>
  <c r="I23" i="11" l="1"/>
  <c r="I35" i="9" s="1"/>
  <c r="H23" i="11"/>
  <c r="H35" i="9" s="1"/>
  <c r="G23" i="11"/>
  <c r="G35" i="9" s="1"/>
  <c r="I131" i="10"/>
  <c r="H131" i="10"/>
  <c r="D131" i="10"/>
  <c r="D159" i="11" l="1"/>
  <c r="C22" i="11" s="1"/>
  <c r="C159" i="11"/>
  <c r="C34" i="9" l="1"/>
  <c r="C160" i="11"/>
  <c r="D160" i="11"/>
  <c r="C23" i="11" l="1"/>
  <c r="C35" i="9" s="1"/>
  <c r="K159" i="11"/>
  <c r="D22" i="11" s="1"/>
  <c r="S143" i="11"/>
  <c r="S159" i="11" s="1"/>
  <c r="D23" i="11" l="1"/>
  <c r="D35" i="9" s="1"/>
  <c r="D34" i="9"/>
  <c r="F22" i="11"/>
  <c r="E22" i="11"/>
  <c r="E34" i="9" s="1"/>
  <c r="K160" i="11"/>
  <c r="S160" i="11"/>
  <c r="F23" i="11" l="1"/>
  <c r="F35" i="9" s="1"/>
  <c r="F34" i="9"/>
  <c r="E23" i="11"/>
  <c r="E35" i="9" s="1"/>
</calcChain>
</file>

<file path=xl/sharedStrings.xml><?xml version="1.0" encoding="utf-8"?>
<sst xmlns="http://schemas.openxmlformats.org/spreadsheetml/2006/main" count="1131" uniqueCount="388">
  <si>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</si>
  <si>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</si>
  <si>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</si>
  <si>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</si>
  <si>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</si>
  <si>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</si>
  <si>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</si>
  <si>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</si>
  <si>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</si>
  <si>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</si>
  <si>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</si>
  <si>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</si>
  <si>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</si>
  <si>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</si>
  <si>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</si>
  <si>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</si>
  <si>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</si>
  <si>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</si>
  <si>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</si>
  <si>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</si>
  <si>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</si>
  <si>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</si>
  <si>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</si>
  <si>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</si>
  <si>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</si>
  <si>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</si>
  <si>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</si>
  <si>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</si>
  <si>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</si>
  <si>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</si>
  <si>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</si>
  <si>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</si>
  <si>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</si>
  <si>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</si>
  <si>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</si>
  <si>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</si>
  <si>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</si>
  <si>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</si>
  <si>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</si>
  <si>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</si>
  <si>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</si>
  <si>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</si>
  <si>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</si>
  <si>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</si>
  <si>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</si>
  <si>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</si>
  <si>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</si>
  <si>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</si>
  <si>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</si>
  <si>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</si>
  <si>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</si>
  <si>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r>
      <t>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</si>
  <si>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</si>
  <si>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</si>
  <si>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</si>
  <si>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</si>
  <si>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</si>
  <si>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</si>
  <si>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</si>
  <si>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</si>
  <si>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</si>
  <si>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</si>
  <si>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</si>
  <si>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</si>
  <si>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</si>
  <si>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</si>
  <si>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</si>
  <si>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</si>
  <si>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</si>
  <si>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</si>
  <si>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</si>
  <si>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</si>
  <si>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</si>
  <si>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</si>
  <si>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</si>
  <si>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</si>
  <si>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</si>
  <si>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</si>
  <si>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</si>
  <si>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</si>
  <si>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</si>
  <si>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</si>
  <si>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</si>
  <si>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</si>
  <si>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</si>
  <si>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</si>
  <si>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</si>
  <si>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</si>
  <si>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</si>
  <si>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</si>
  <si>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</si>
  <si>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</si>
  <si>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</si>
  <si>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</si>
  <si>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</si>
  <si>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</si>
  <si>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</si>
  <si>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</si>
  <si>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</si>
  <si>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</si>
  <si>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</si>
  <si>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</si>
  <si>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</si>
  <si>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</si>
  <si>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</si>
  <si>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</si>
  <si>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</si>
  <si>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</si>
  <si>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</si>
  <si>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</si>
  <si>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</si>
  <si>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</si>
  <si>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</si>
  <si>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</si>
  <si>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</si>
  <si>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</si>
  <si>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</si>
  <si>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</si>
  <si>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</si>
  <si>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</si>
  <si>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</si>
  <si>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</si>
  <si>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</si>
  <si>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</si>
  <si>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</si>
  <si>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</si>
  <si>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</si>
  <si>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</si>
  <si>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</si>
  <si>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</si>
  <si>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</si>
  <si>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</si>
  <si>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</si>
  <si>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</si>
  <si>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</si>
  <si>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</si>
  <si>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</si>
  <si>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</si>
  <si>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</si>
  <si>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</si>
  <si>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</si>
  <si>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</si>
  <si>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</si>
  <si>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</si>
  <si>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</si>
  <si>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</si>
  <si>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</si>
  <si>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</si>
  <si>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</si>
  <si>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</si>
  <si>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</si>
  <si>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</si>
  <si>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</si>
  <si>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</si>
  <si>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</si>
  <si>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</si>
  <si>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</si>
  <si>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</si>
  <si>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</si>
  <si>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</si>
  <si>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</si>
  <si>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</si>
  <si>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</si>
  <si>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</si>
  <si>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</si>
  <si>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</si>
  <si>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</si>
  <si>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</si>
  <si>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</si>
  <si>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</si>
  <si>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</si>
  <si>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</si>
  <si>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</si>
  <si>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</si>
  <si>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</si>
  <si>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</si>
  <si>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</si>
  <si>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</si>
  <si>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</si>
  <si>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</si>
  <si>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</si>
  <si>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</si>
  <si>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</si>
  <si>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</si>
  <si>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</si>
  <si>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</si>
  <si>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</si>
  <si>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</si>
  <si>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</si>
  <si>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</si>
  <si>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</si>
  <si>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</si>
  <si>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</si>
  <si>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</si>
  <si>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</si>
  <si>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</si>
  <si>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</si>
  <si>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</si>
  <si>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</si>
  <si>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</si>
  <si>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</si>
  <si>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</si>
  <si>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</si>
  <si>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</si>
  <si>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</si>
  <si>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</si>
  <si>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</si>
  <si>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</si>
  <si>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</si>
  <si>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</si>
  <si>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</si>
  <si>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</si>
  <si>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</si>
  <si>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</si>
  <si>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</si>
  <si>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</si>
  <si>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</si>
  <si>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</si>
  <si>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</si>
  <si>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</si>
  <si>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</si>
  <si>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</si>
  <si>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</si>
  <si>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</si>
  <si>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</si>
  <si>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</si>
  <si>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</si>
  <si>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</si>
  <si>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</si>
  <si>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</si>
  <si>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</si>
  <si>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</si>
  <si>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</si>
  <si>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</si>
  <si>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</si>
  <si>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</si>
  <si>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</si>
  <si>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</si>
  <si>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</si>
  <si>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</si>
  <si>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</si>
  <si>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</si>
  <si>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</si>
  <si>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</si>
  <si>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</si>
  <si>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</si>
  <si>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</si>
  <si>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</si>
  <si>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</si>
  <si>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</si>
  <si>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</si>
  <si>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</si>
  <si>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</si>
  <si>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</si>
  <si>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</si>
  <si>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</si>
  <si>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</si>
  <si>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</si>
  <si>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</si>
  <si>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</si>
  <si>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</si>
  <si>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</si>
  <si>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</si>
  <si>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</si>
  <si>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</si>
  <si>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</si>
  <si>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</si>
  <si>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</si>
  <si>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</si>
  <si>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</si>
  <si>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</si>
  <si>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</si>
  <si>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</si>
  <si>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</si>
  <si>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</si>
  <si>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</si>
  <si>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</si>
  <si>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</si>
  <si>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</si>
  <si>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</si>
  <si>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</si>
  <si>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</si>
  <si>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</si>
  <si>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</si>
  <si>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</si>
  <si>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</si>
  <si>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</si>
  <si>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</si>
  <si>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</si>
  <si>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</si>
  <si>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</si>
  <si>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</si>
  <si>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</si>
  <si>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A pre-demolition audit will be completed to understand the quantities of existing materials on site that can be reused on-site or recycled off-site. There is likely to be a significant quantity of concrete that can be crushed and re-used as pile matt and fill material.
Hill Residential will review the potential for using recycled materials on-site for example the use of secondary aggregates such as fly ash or GGBS cement substitutes. Steel procurement will also be reviewed with a view to maximising recycled content.</t>
  </si>
  <si>
    <t>Low carbon materials will be procured wherever possible with a focus on selecting materials with Environmental Product Declarations (EPDs). The current proposal is for a reinforced concrete frame and traditional construction. It is likely that the concrete and steel will have the highest embodied carbon therefore options will be reviewed in the WLC Assessment to reduce the embodied carbon of concrete to be specified.
The design team is currently investigating low embodied carbon structural elements such as SIPS / CLT for the internal structure of the Community facilities. 
When selecting construction products Hill Residential will review options based on the life expectancy of the building to ensure replacement cost and associated emissions are reduced wherever possible.</t>
  </si>
  <si>
    <t>In line with New London Plan requirements, Hill Residential will achieve a 10% fabric first emissions reduction for residential and 15% reduction for non-residential areas.
Hill Residential will review the potential for passive design measures. The proposed construction is a concrete frame therefore the building will have a high thermal mass, helping to reduce heating and cooling demand. The glazing areas will also be carefully considered to reduce solar gains.</t>
  </si>
  <si>
    <t>Building services will be carefully designed to achieve the most efficient outcome and reduce embodied carbon. 
Water leak detection systems will be installed to commercial and residential areas to prevent potential damage to building fabric causing additional carbon costs from replacement.
Hill Residential will review all opportunities for rainwater harvesting for irrigation purposes.</t>
  </si>
  <si>
    <t>The design team will endeavour to maximise the use of internal demountable partition walls.
All non-domestic areas will be designed to accommodate changes of use and future tenant layout and fit-out.
Hill Residential will review the potential to use lime mortar in some applications so that brickwork can be disassembled, and the bricks reused at end of life.</t>
  </si>
  <si>
    <t>The proposed buildings utilise compact efficient shapes and the architect is being challenged to reduce the wall to floor ratio as far as possible to increase efficiency.</t>
  </si>
  <si>
    <t>The design team will endeavour to maximise areas of exposed concrete such as stair cores, lift shafts, commercial areas. 
The development will also look to install green roofs wherever possible and maximise soft landscaping and tree planting.</t>
  </si>
  <si>
    <t>A full review of building durability measures will be made to determine the vulnerable areas of the building likely to be impacted by vehicle collision or high pedestrian traffic. Measures will be installed in the building to reduce impact and wear and tear thus reducing replacement cost over the building life cycle.
A Functional Adaptability Plan will be produced to determine possible measures to improve the flexibility of the buildings. Demountable partitions will be maximised where applicable and soft spots will be investigated. The commercial areas will be left as Shell and Core to allow flexibility for future tenants.
The fully fitted community facilities will be designed to allow for future adaptation to other uses such as commercial community offices.</t>
  </si>
  <si>
    <t>Hill Residential will review both embodied and operational carbon costs in the WLC assessment. Careful consideration will be given to the building fabric to ensure that embodied carbon is minimised where possible and the impact on operational heating and cooling emissions are not unduly impacted.
Fully glazed facades are not proposed and the construction will be predominantly concrete frame and brick, so unnecessary heating and cooling demands will be avoided.</t>
  </si>
  <si>
    <t>Hill Residential will review the life expectancy of the building and consider this for material procurement decisions. A building life expectancy of at least 60 years will be used for WLC assessment purposes. All building materials will be procured in line with the Hill Residential Sustainable Procurement Plan. A Maintenance and Repair Schedule will be produced for the project to ensure that material life expectancy is maintained appropriately.</t>
  </si>
  <si>
    <t>All materials will be procured in line with the Hill Residential Sustainable Procurement Plan which aims to source materials locally wherever possible. A sub-contractor tender matrix will also be used which gives additional weighting to local procurement.
Additional onus will be placed on local and UK procurement due to current global and political uncertainties and the impact this has on acquiring materials.</t>
  </si>
  <si>
    <t xml:space="preserve">Hill Residential will complete a Site Waste Management Plan detailing procedures for waste minimisation on site. Current BREEAM targets are above Outstanding level minimum requirements at less than 6.5 tonnes per 100sqm GIFA. Hill Residential are also aiming to divert at least 90% of construction waste from landfill.
Procuring windows that use steel stillages for transportation is proposed to reduce packaging waste and also potential breakage waste. Balconies are also proposed to be pre-fabricated off-site to reduce waste. Hill Residential will review any other feasible MMC such as pod construction for elements of the residential units. </t>
  </si>
  <si>
    <t>The Design Team will endeavour to specify the correct material sized for the building wherever possible to reduce the chance of off-cuts. Due consideration will be given to standard manufacturing sizes in the design. 2.5m ceiling heights are proposed and the material will be selected in line with this.</t>
  </si>
  <si>
    <t xml:space="preserve">The building will be a concrete frame so lightweight construction will be difficult however SFS infill is proposed to residential areas which will reduce overall load.
Lightweight construction is proposed for set-back top floors on 6 storeys, blocks.  </t>
  </si>
  <si>
    <t>A full Circular Economy Statement will be developed. Hill Residential will maximise the use of construction materials that are fully re-usable at the end of life. The re-use of building components will be investigated with manufacturers and techniques such as lime mortars will be reviewed for potential use subject to structural and cost sign off.</t>
  </si>
  <si>
    <t>The site is an existing RHP owned estate, with 6 small parcels of land owned by the council.  The site has 14 existing residential blocks, plus some
ancillary uses including garages.  The site does not contain designated heritage assets or locally listed heritage assets.
The flats at Ham Close are of poor construction, with poor insulation by today’s standards. Many have condensation/damp issues. In addition, there are no private gardens, terraces or lifts, leaving a number of flats inaccessible to people with disabilities. RHP and Richmond Council are therefore working with the local community to develop plans to improve Ham Close. The existing structures are not fit for the intended purpose. 
The proposed new site layout and occupancy density and amenities are significantly different to the existing site. Therefore, no parts of the existing superstructure or substructure will be retained. 
The Council supports the regeneration of Ham Close including demolition of the existing buildings and new build reprovision of all residential and non-residential buildings, plus the provision of additional new residential accommodation.</t>
  </si>
  <si>
    <t>Ham Close</t>
  </si>
  <si>
    <t>Mixed-use development Class C3, Class F2 and sui generis</t>
  </si>
  <si>
    <t>Phased mixed-use development comprising 452 residential homes (Class C3) up to six storeys; a Community/Leisure Facility (Class F2) of up to 3 storeys in height, a “Maker Labs” (sui generis) of up to 2 storeys together with basement car parking and site-wide landscaping</t>
  </si>
  <si>
    <t>Energist UK</t>
  </si>
  <si>
    <t>0% existing facades; 0% existing foundations; 0% superstructures.</t>
  </si>
  <si>
    <t>SAP and TM54</t>
  </si>
  <si>
    <t>One-Click LCA</t>
  </si>
  <si>
    <t>One Click datasets in accordance with BS EN 15804 and ISO 14025.</t>
  </si>
  <si>
    <t>Yes</t>
  </si>
  <si>
    <t xml:space="preserve">The proposed new site layout and occupancy density and amenities are significantly different to the existing site. Therefore, no parts of the existing superstructure or substructure will be retained. 
The Council supports the regeneration of Ham Close including demolition of the existing buildings and new build reprovision of all residential and non-residential buildings, plus the provision of additional new residential accommodation.	</t>
  </si>
  <si>
    <r>
      <t>631000kgCO</t>
    </r>
    <r>
      <rPr>
        <vertAlign val="subscript"/>
        <sz val="10"/>
        <color theme="1"/>
        <rFont val="Arial"/>
        <family val="2"/>
      </rPr>
      <t>2</t>
    </r>
    <r>
      <rPr>
        <sz val="10"/>
        <color theme="1"/>
        <rFont val="Arial"/>
        <family val="2"/>
      </rPr>
      <t>e</t>
    </r>
  </si>
  <si>
    <t>631000kgCO2e</t>
  </si>
  <si>
    <t>0% existing facades; 0% existing foundations; 0% superstructures</t>
  </si>
  <si>
    <t xml:space="preserve">Yes </t>
  </si>
  <si>
    <t/>
  </si>
  <si>
    <t>Concrete</t>
  </si>
  <si>
    <t>Steel reiforcement</t>
  </si>
  <si>
    <t>Timber</t>
  </si>
  <si>
    <t>Cement Screed</t>
  </si>
  <si>
    <t>Asphalt</t>
  </si>
  <si>
    <t>Aluminium</t>
  </si>
  <si>
    <t>Chipbaord</t>
  </si>
  <si>
    <t xml:space="preserve">Carpet Tiles </t>
  </si>
  <si>
    <t xml:space="preserve">Red brick </t>
  </si>
  <si>
    <t>Steel stud</t>
  </si>
  <si>
    <t>Mineral Wool</t>
  </si>
  <si>
    <t>Gypsum plasterboard</t>
  </si>
  <si>
    <t>Concrete block</t>
  </si>
  <si>
    <t xml:space="preserve">Ready Mix Concrete </t>
  </si>
  <si>
    <t xml:space="preserve">Reinforcement Steel </t>
  </si>
  <si>
    <t xml:space="preserve">Fibre Cement Boards </t>
  </si>
  <si>
    <t>Aluminium Sandwich Panel</t>
  </si>
  <si>
    <t xml:space="preserve">Rock Wool </t>
  </si>
  <si>
    <t xml:space="preserve">Refer to Pre-Demotion Audit. Assumed 100% Recycled.
To be confirmed at Detailed Design RIBA Stage 4 </t>
  </si>
  <si>
    <t>Aluminium Door System</t>
  </si>
  <si>
    <t>Aluminium Frame Glazed Doors</t>
  </si>
  <si>
    <t>Interior Wooden Door</t>
  </si>
  <si>
    <t>Gypsum Plaster</t>
  </si>
  <si>
    <t>Precast Concrete</t>
  </si>
  <si>
    <t xml:space="preserve">Crushed Gravel </t>
  </si>
  <si>
    <t xml:space="preserve">Aggregates and Sand </t>
  </si>
  <si>
    <t>Cocrete</t>
  </si>
  <si>
    <t>Wooden Door</t>
  </si>
  <si>
    <t>Steel Stud</t>
  </si>
  <si>
    <t>Mineral wool</t>
  </si>
  <si>
    <t>Air Exchanger + Heat</t>
  </si>
  <si>
    <t>Cable 3-Wire</t>
  </si>
  <si>
    <t>Air/Air hHeat Pump</t>
  </si>
  <si>
    <t>Cable Tray System</t>
  </si>
  <si>
    <t>Circular Ventilation Ducts</t>
  </si>
  <si>
    <t xml:space="preserve">Copper tubes </t>
  </si>
  <si>
    <t>Electric Boiler</t>
  </si>
  <si>
    <t>Polyethylene Pipe</t>
  </si>
  <si>
    <t>Steel Pipes</t>
  </si>
  <si>
    <t>Underfloor Heating System</t>
  </si>
  <si>
    <t>Brick</t>
  </si>
  <si>
    <t>Metal</t>
  </si>
  <si>
    <t>Stone</t>
  </si>
  <si>
    <t>Glass</t>
  </si>
  <si>
    <t>Carpet</t>
  </si>
  <si>
    <t>Ceramic</t>
  </si>
  <si>
    <t>Bitumen</t>
  </si>
  <si>
    <t>Plaster pruducts</t>
  </si>
  <si>
    <t>Timber products</t>
  </si>
  <si>
    <t>Asbestos</t>
  </si>
  <si>
    <t>Plastics</t>
  </si>
  <si>
    <t xml:space="preserve">Refer to Pre-Demotion Audit. Assumed 100% sent to landfill.
To be confirmed at Detailed Design RIBA Stage 4 </t>
  </si>
  <si>
    <t>Refer to Energist Circular Economy Statement. Assumed 100%.</t>
  </si>
  <si>
    <t>R407c</t>
  </si>
  <si>
    <t>R513A</t>
  </si>
  <si>
    <t>R410a</t>
  </si>
  <si>
    <t>Ready-mix concrete</t>
  </si>
  <si>
    <t>Aluminium frame Windows</t>
  </si>
  <si>
    <t xml:space="preserve">Ready-mix concrete with 40% cement replacement </t>
  </si>
  <si>
    <t xml:space="preserve">Composit aluminium frame windows </t>
  </si>
  <si>
    <t>The estimated material quantities have been provided by the concept design consultants. Acting independently, Energist UK has used the information from the Desing team to create a WLCA model using a third-party software One-Click LCA. The WLCA was subject to Energist UK Internal Quality Assurance Review by a separate not involved in the day-to-day running of the project.</t>
  </si>
  <si>
    <t>The estimated material quantities have been provided by the concept design consultants. Acting independently, Energist UK has used the information from the Desing team to create a WLCA model using a third-party software One-Click LCA. The WLCA was subject to Energist UK Internal Quality Assurance Review by a separate not involved in the day to day running of the project.</t>
  </si>
  <si>
    <t>All results are within the WLC benchmarks.</t>
  </si>
  <si>
    <t xml:space="preserve">All results are within the WLC benchmarks.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</si>
</sst>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3"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vertical="center" wrapText="1"/>
      <protection locked="0"/>
    </xf>
    <xf numFmtId="0" fontId="0" fillId="7" borderId="41" xfId="0" applyFill="1" applyBorder="1" applyAlignment="1" applyProtection="1">
      <alignment vertical="center"/>
      <protection locked="0"/>
    </xf>
    <xf numFmtId="0" fontId="0" fillId="7" borderId="46" xfId="0" applyFill="1" applyBorder="1" applyAlignment="1" applyProtection="1">
      <alignment vertical="center" wrapText="1"/>
      <protection locked="0"/>
    </xf>
    <xf numFmtId="0" fontId="0" fillId="7" borderId="46" xfId="0" applyFill="1" applyBorder="1" applyAlignment="1" applyProtection="1">
      <alignment vertical="center"/>
      <protection locked="0"/>
    </xf>
    <xf numFmtId="0" fontId="0" fillId="7" borderId="41" xfId="0" applyFill="1" applyBorder="1" applyAlignment="1" applyProtection="1">
      <alignment horizontal="left" vertical="center" wrapText="1"/>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3" xfId="0" applyFill="1" applyBorder="1" applyAlignment="1" applyProtection="1">
      <alignment vertical="center" wrapText="1"/>
      <protection locked="0"/>
    </xf>
    <xf numFmtId="0" fontId="0" fillId="7" borderId="44" xfId="0" applyFill="1" applyBorder="1" applyAlignment="1" applyProtection="1">
      <alignment vertical="center"/>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horizontal="left" vertical="center"/>
      <protection locked="0"/>
    </xf>
    <xf numFmtId="14" fontId="0" fillId="7" borderId="1" xfId="0" applyNumberFormat="1" applyFill="1" applyBorder="1" applyAlignment="1" applyProtection="1">
      <alignment horizontal="left"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4"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0" fillId="9" borderId="2" xfId="0"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891540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205740</xdr:rowOff>
        </xdr:from>
        <xdr:to>
          <xdr:col>3</xdr:col>
          <xdr:colOff>1805940</xdr:colOff>
          <xdr:row>17</xdr:row>
          <xdr:rowOff>144780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213360</xdr:colOff>
          <xdr:row>18</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358140</xdr:rowOff>
        </xdr:from>
        <xdr:to>
          <xdr:col>3</xdr:col>
          <xdr:colOff>1402080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358140</xdr:rowOff>
        </xdr:from>
        <xdr:to>
          <xdr:col>4</xdr:col>
          <xdr:colOff>868680</xdr:colOff>
          <xdr:row>18</xdr:row>
          <xdr:rowOff>91440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3.2" x14ac:dyDescent="0.25"/>
  <cols>
    <col min="2" max="2" width="40" customWidth="1"/>
    <col min="3" max="3" width="64.44140625" style="46" customWidth="1"/>
  </cols>
  <sheetData>
    <row r="3" spans="2:3" x14ac:dyDescent="0.25">
      <c r="B3" s="50" t="s">
        <v>0</v>
      </c>
    </row>
    <row r="5" spans="2:3" x14ac:dyDescent="0.25">
      <c r="B5" s="181" t="s">
        <v>1</v>
      </c>
      <c r="C5" s="182" t="s">
        <v>2</v>
      </c>
    </row>
    <row r="6" spans="2:3" ht="26.4" x14ac:dyDescent="0.25">
      <c r="B6" s="186" t="s">
        <v>3</v>
      </c>
      <c r="C6" s="183" t="s">
        <v>4</v>
      </c>
    </row>
    <row r="7" spans="2:3" x14ac:dyDescent="0.25">
      <c r="B7" s="187"/>
      <c r="C7" s="179" t="s">
        <v>5</v>
      </c>
    </row>
    <row r="8" spans="2:3" x14ac:dyDescent="0.25">
      <c r="B8" s="188" t="s">
        <v>6</v>
      </c>
      <c r="C8" s="179" t="s">
        <v>7</v>
      </c>
    </row>
    <row r="9" spans="2:3" ht="26.4" x14ac:dyDescent="0.25">
      <c r="B9" s="188"/>
      <c r="C9" s="179" t="s">
        <v>8</v>
      </c>
    </row>
    <row r="10" spans="2:3" x14ac:dyDescent="0.25">
      <c r="B10" s="188"/>
      <c r="C10" s="179" t="s">
        <v>9</v>
      </c>
    </row>
    <row r="11" spans="2:3" ht="26.4" x14ac:dyDescent="0.25">
      <c r="B11" s="188"/>
      <c r="C11" s="179" t="s">
        <v>10</v>
      </c>
    </row>
    <row r="12" spans="2:3" x14ac:dyDescent="0.25">
      <c r="B12" s="188"/>
      <c r="C12" s="179" t="s">
        <v>11</v>
      </c>
    </row>
    <row r="13" spans="2:3" x14ac:dyDescent="0.25">
      <c r="B13" s="188"/>
      <c r="C13" s="179" t="s">
        <v>12</v>
      </c>
    </row>
    <row r="14" spans="2:3" x14ac:dyDescent="0.25">
      <c r="B14" s="188"/>
      <c r="C14" s="179" t="s">
        <v>13</v>
      </c>
    </row>
    <row r="15" spans="2:3" ht="26.4" x14ac:dyDescent="0.25">
      <c r="B15" s="188"/>
      <c r="C15" s="179" t="s">
        <v>14</v>
      </c>
    </row>
    <row r="16" spans="2:3" ht="26.4" x14ac:dyDescent="0.25">
      <c r="B16" s="188"/>
      <c r="C16" s="179" t="s">
        <v>15</v>
      </c>
    </row>
    <row r="17" spans="2:3" ht="26.4" x14ac:dyDescent="0.25">
      <c r="B17" s="188"/>
      <c r="C17" s="179" t="s">
        <v>16</v>
      </c>
    </row>
    <row r="18" spans="2:3" x14ac:dyDescent="0.25">
      <c r="B18" s="188"/>
      <c r="C18" s="179" t="s">
        <v>17</v>
      </c>
    </row>
    <row r="19" spans="2:3" ht="27.75" customHeight="1" x14ac:dyDescent="0.25">
      <c r="B19" s="189"/>
      <c r="C19" s="180" t="s">
        <v>18</v>
      </c>
    </row>
    <row r="20" spans="2:3" ht="19.5" customHeight="1" x14ac:dyDescent="0.25">
      <c r="B20" s="187" t="s">
        <v>19</v>
      </c>
      <c r="C20" s="179" t="s">
        <v>20</v>
      </c>
    </row>
    <row r="21" spans="2:3" ht="26.25" customHeight="1" x14ac:dyDescent="0.25">
      <c r="B21" s="187"/>
      <c r="C21" s="179"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190" t="s">
        <v>24</v>
      </c>
      <c r="B5" s="190"/>
      <c r="C5" s="190"/>
      <c r="D5" s="190"/>
      <c r="E5" s="190"/>
      <c r="F5" s="190"/>
      <c r="G5" s="190"/>
      <c r="H5" s="190"/>
      <c r="I5" s="190"/>
      <c r="J5" s="190"/>
      <c r="K5" s="190"/>
      <c r="L5" s="190"/>
    </row>
    <row r="6" spans="1:12" ht="12.75" customHeight="1" x14ac:dyDescent="0.25">
      <c r="A6" s="190"/>
      <c r="B6" s="190"/>
      <c r="C6" s="190"/>
      <c r="D6" s="190"/>
      <c r="E6" s="190"/>
      <c r="F6" s="190"/>
      <c r="G6" s="190"/>
      <c r="H6" s="190"/>
      <c r="I6" s="190"/>
      <c r="J6" s="190"/>
      <c r="K6" s="190"/>
      <c r="L6" s="190"/>
    </row>
    <row r="7" spans="1:12" ht="12.75" customHeight="1" x14ac:dyDescent="0.25">
      <c r="A7" s="190"/>
      <c r="B7" s="190"/>
      <c r="C7" s="190"/>
      <c r="D7" s="190"/>
      <c r="E7" s="190"/>
      <c r="F7" s="190"/>
      <c r="G7" s="190"/>
      <c r="H7" s="190"/>
      <c r="I7" s="190"/>
      <c r="J7" s="190"/>
      <c r="K7" s="190"/>
      <c r="L7" s="190"/>
    </row>
    <row r="8" spans="1:12" ht="34.5" customHeight="1" x14ac:dyDescent="0.25">
      <c r="A8" s="192" t="s">
        <v>25</v>
      </c>
      <c r="B8" s="192"/>
      <c r="C8" s="192"/>
      <c r="D8" s="192"/>
      <c r="E8" s="192"/>
      <c r="F8" s="192"/>
      <c r="G8" s="192"/>
      <c r="H8" s="192"/>
      <c r="I8" s="192"/>
      <c r="J8" s="192"/>
      <c r="K8" s="192"/>
      <c r="L8" s="192"/>
    </row>
    <row r="9" spans="1:12" ht="15" customHeight="1" x14ac:dyDescent="0.25">
      <c r="A9" s="190" t="s">
        <v>26</v>
      </c>
      <c r="B9" s="190"/>
      <c r="C9" s="190"/>
      <c r="D9" s="190"/>
      <c r="E9" s="190"/>
      <c r="F9" s="190"/>
      <c r="G9" s="190"/>
      <c r="H9" s="190"/>
      <c r="I9" s="190"/>
      <c r="J9" s="190"/>
      <c r="K9" s="190"/>
      <c r="L9" s="190"/>
    </row>
    <row r="10" spans="1:12" ht="33" customHeight="1" x14ac:dyDescent="0.25">
      <c r="A10" s="190"/>
      <c r="B10" s="190"/>
      <c r="C10" s="190"/>
      <c r="D10" s="190"/>
      <c r="E10" s="190"/>
      <c r="F10" s="190"/>
      <c r="G10" s="190"/>
      <c r="H10" s="190"/>
      <c r="I10" s="190"/>
      <c r="J10" s="190"/>
      <c r="K10" s="190"/>
      <c r="L10" s="190"/>
    </row>
    <row r="11" spans="1:12" ht="15" customHeight="1" x14ac:dyDescent="0.25">
      <c r="A11" s="102" t="s">
        <v>27</v>
      </c>
      <c r="B11" s="101"/>
      <c r="C11" s="101"/>
      <c r="D11" s="99"/>
      <c r="E11" s="99"/>
      <c r="F11" s="99"/>
      <c r="G11" s="99"/>
      <c r="H11" s="99"/>
      <c r="I11" s="99"/>
      <c r="J11" s="99"/>
      <c r="K11" s="99"/>
      <c r="L11" s="99"/>
    </row>
    <row r="12" spans="1:12" x14ac:dyDescent="0.25">
      <c r="A12" s="190" t="s">
        <v>28</v>
      </c>
      <c r="B12" s="190"/>
      <c r="C12" s="190"/>
      <c r="D12" s="190"/>
      <c r="E12" s="190"/>
      <c r="F12" s="190"/>
      <c r="G12" s="190"/>
      <c r="H12" s="190"/>
      <c r="I12" s="190"/>
      <c r="J12" s="190"/>
      <c r="K12" s="190"/>
      <c r="L12" s="190"/>
    </row>
    <row r="13" spans="1:12" ht="35.25" customHeight="1" x14ac:dyDescent="0.25">
      <c r="A13" s="190"/>
      <c r="B13" s="190"/>
      <c r="C13" s="190"/>
      <c r="D13" s="190"/>
      <c r="E13" s="190"/>
      <c r="F13" s="190"/>
      <c r="G13" s="190"/>
      <c r="H13" s="190"/>
      <c r="I13" s="190"/>
      <c r="J13" s="190"/>
      <c r="K13" s="190"/>
      <c r="L13" s="190"/>
    </row>
    <row r="14" spans="1:12" x14ac:dyDescent="0.25">
      <c r="A14" s="102" t="s">
        <v>29</v>
      </c>
      <c r="B14" s="99"/>
      <c r="C14" s="99"/>
      <c r="D14" s="99"/>
      <c r="E14" s="99"/>
      <c r="F14" s="99"/>
      <c r="G14" s="99"/>
      <c r="H14" s="99"/>
      <c r="I14" s="99"/>
      <c r="J14" s="99"/>
      <c r="K14" s="99"/>
      <c r="L14" s="99"/>
    </row>
    <row r="15" spans="1:12" x14ac:dyDescent="0.25">
      <c r="A15" s="190" t="s">
        <v>30</v>
      </c>
      <c r="B15" s="190"/>
      <c r="C15" s="190"/>
      <c r="D15" s="190"/>
      <c r="E15" s="190"/>
      <c r="F15" s="190"/>
      <c r="G15" s="190"/>
      <c r="H15" s="190"/>
      <c r="I15" s="190"/>
      <c r="J15" s="190"/>
      <c r="K15" s="190"/>
      <c r="L15" s="190"/>
    </row>
    <row r="16" spans="1:12" ht="35.25" customHeight="1" x14ac:dyDescent="0.25">
      <c r="A16" s="190"/>
      <c r="B16" s="190"/>
      <c r="C16" s="190"/>
      <c r="D16" s="190"/>
      <c r="E16" s="190"/>
      <c r="F16" s="190"/>
      <c r="G16" s="190"/>
      <c r="H16" s="190"/>
      <c r="I16" s="190"/>
      <c r="J16" s="190"/>
      <c r="K16" s="190"/>
      <c r="L16" s="190"/>
    </row>
    <row r="17" spans="1:12" x14ac:dyDescent="0.25">
      <c r="A17" s="102" t="s">
        <v>31</v>
      </c>
      <c r="B17" s="99"/>
      <c r="C17" s="99"/>
      <c r="D17" s="99"/>
      <c r="E17" s="99"/>
      <c r="F17" s="99"/>
      <c r="G17" s="99"/>
      <c r="H17" s="99"/>
      <c r="I17" s="99"/>
      <c r="J17" s="99"/>
      <c r="K17" s="99"/>
      <c r="L17" s="99"/>
    </row>
    <row r="18" spans="1:12" x14ac:dyDescent="0.25">
      <c r="A18" s="190" t="s">
        <v>32</v>
      </c>
      <c r="B18" s="190"/>
      <c r="C18" s="190"/>
      <c r="D18" s="190"/>
      <c r="E18" s="190"/>
      <c r="F18" s="190"/>
      <c r="G18" s="190"/>
      <c r="H18" s="190"/>
      <c r="I18" s="190"/>
      <c r="J18" s="190"/>
      <c r="K18" s="190"/>
      <c r="L18" s="190"/>
    </row>
    <row r="19" spans="1:12" ht="20.25" customHeight="1" x14ac:dyDescent="0.25">
      <c r="A19" s="190"/>
      <c r="B19" s="190"/>
      <c r="C19" s="190"/>
      <c r="D19" s="190"/>
      <c r="E19" s="190"/>
      <c r="F19" s="190"/>
      <c r="G19" s="190"/>
      <c r="H19" s="190"/>
      <c r="I19" s="190"/>
      <c r="J19" s="190"/>
      <c r="K19" s="190"/>
      <c r="L19" s="190"/>
    </row>
    <row r="20" spans="1:12" ht="16.5" customHeight="1" x14ac:dyDescent="0.25">
      <c r="A20" s="190"/>
      <c r="B20" s="190"/>
      <c r="C20" s="190"/>
      <c r="D20" s="190"/>
      <c r="E20" s="190"/>
      <c r="F20" s="190"/>
      <c r="G20" s="190"/>
      <c r="H20" s="190"/>
      <c r="I20" s="190"/>
      <c r="J20" s="190"/>
      <c r="K20" s="190"/>
      <c r="L20" s="190"/>
    </row>
    <row r="21" spans="1:12" ht="14.25" customHeight="1" x14ac:dyDescent="0.25">
      <c r="A21" s="191" t="s">
        <v>33</v>
      </c>
      <c r="B21" s="191"/>
      <c r="C21" s="191"/>
      <c r="D21" s="191"/>
      <c r="E21" s="191"/>
      <c r="F21" s="191"/>
      <c r="G21" s="191"/>
      <c r="H21" s="191"/>
      <c r="I21" s="191"/>
      <c r="J21" s="191"/>
      <c r="K21" s="191"/>
      <c r="L21" s="191"/>
    </row>
    <row r="22" spans="1:12" x14ac:dyDescent="0.25">
      <c r="A22" s="100"/>
      <c r="B22" s="99"/>
      <c r="C22" s="99"/>
      <c r="D22" s="99"/>
      <c r="E22" s="99"/>
      <c r="F22" s="99"/>
      <c r="G22" s="99"/>
      <c r="H22" s="99"/>
      <c r="I22" s="99"/>
      <c r="J22" s="99"/>
      <c r="K22" s="99"/>
      <c r="L22" s="99"/>
    </row>
    <row r="23" spans="1:12" ht="14.25" customHeight="1" x14ac:dyDescent="0.25">
      <c r="A23" s="7" t="s">
        <v>34</v>
      </c>
      <c r="B23" s="8"/>
      <c r="C23" s="8"/>
      <c r="D23" s="8"/>
      <c r="E23" s="8"/>
      <c r="F23" s="8"/>
      <c r="G23" s="8"/>
      <c r="H23" s="8"/>
      <c r="I23" s="8"/>
      <c r="J23" s="8"/>
      <c r="K23" s="8"/>
      <c r="L23" s="8"/>
    </row>
    <row r="24" spans="1:12" ht="10.5" customHeight="1" x14ac:dyDescent="0.25">
      <c r="A24" s="103"/>
    </row>
    <row r="25" spans="1:12" ht="14.25" customHeight="1" x14ac:dyDescent="0.25">
      <c r="A25" s="190" t="s">
        <v>35</v>
      </c>
      <c r="B25" s="190"/>
      <c r="C25" s="190"/>
      <c r="D25" s="190"/>
      <c r="E25" s="190"/>
      <c r="F25" s="190"/>
      <c r="G25" s="190"/>
      <c r="H25" s="190"/>
      <c r="I25" s="190"/>
      <c r="J25" s="190"/>
      <c r="K25" s="190"/>
      <c r="L25" s="190"/>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topLeftCell="A10" zoomScaleNormal="100" workbookViewId="0">
      <selection activeCell="F11" sqref="F11"/>
    </sheetView>
  </sheetViews>
  <sheetFormatPr defaultColWidth="9.109375" defaultRowHeight="13.2" x14ac:dyDescent="0.25"/>
  <cols>
    <col min="1" max="1" width="3.88671875" style="45" customWidth="1"/>
    <col min="2" max="2" width="47.109375" customWidth="1"/>
    <col min="3" max="4" width="26.33203125" style="48" customWidth="1"/>
    <col min="5" max="5" width="38.109375" style="48" customWidth="1"/>
    <col min="6" max="6" width="47" style="48"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16" t="s">
        <v>36</v>
      </c>
      <c r="B1" s="217"/>
      <c r="C1" s="227"/>
      <c r="D1" s="227"/>
      <c r="E1" s="227"/>
      <c r="F1" s="227"/>
    </row>
    <row r="2" spans="1:8" ht="15.75" customHeight="1" x14ac:dyDescent="0.25">
      <c r="A2" s="214" t="s">
        <v>37</v>
      </c>
      <c r="B2" s="215"/>
      <c r="C2" s="203" t="s">
        <v>309</v>
      </c>
      <c r="D2" s="203"/>
      <c r="E2" s="203"/>
      <c r="F2" s="203"/>
    </row>
    <row r="3" spans="1:8" ht="15.75" customHeight="1" x14ac:dyDescent="0.25">
      <c r="A3" s="215" t="s">
        <v>38</v>
      </c>
      <c r="B3" s="218"/>
      <c r="C3" s="203"/>
      <c r="D3" s="203"/>
      <c r="E3" s="203"/>
      <c r="F3" s="203"/>
    </row>
    <row r="4" spans="1:8" ht="15.75" customHeight="1" x14ac:dyDescent="0.25">
      <c r="A4" s="214" t="s">
        <v>39</v>
      </c>
      <c r="B4" s="215"/>
      <c r="C4" s="203" t="s">
        <v>310</v>
      </c>
      <c r="D4" s="203"/>
      <c r="E4" s="203"/>
      <c r="F4" s="203"/>
    </row>
    <row r="5" spans="1:8" ht="30.6" customHeight="1" x14ac:dyDescent="0.25">
      <c r="A5" s="214" t="s">
        <v>40</v>
      </c>
      <c r="B5" s="215"/>
      <c r="C5" s="202" t="s">
        <v>311</v>
      </c>
      <c r="D5" s="202"/>
      <c r="E5" s="202"/>
      <c r="F5" s="202"/>
    </row>
    <row r="6" spans="1:8" ht="15.75" customHeight="1" x14ac:dyDescent="0.25">
      <c r="A6" s="214" t="s">
        <v>41</v>
      </c>
      <c r="B6" s="215"/>
      <c r="C6" s="203">
        <f>716+130+41812.8</f>
        <v>42658.8</v>
      </c>
      <c r="D6" s="203"/>
      <c r="E6" s="203"/>
      <c r="F6" s="203"/>
    </row>
    <row r="7" spans="1:8" s="43" customFormat="1" ht="15.75" customHeight="1" x14ac:dyDescent="0.25">
      <c r="A7" s="214" t="s">
        <v>42</v>
      </c>
      <c r="B7" s="215"/>
      <c r="C7" s="203" t="s">
        <v>312</v>
      </c>
      <c r="D7" s="203"/>
      <c r="E7" s="203"/>
      <c r="F7" s="203"/>
    </row>
    <row r="8" spans="1:8" s="43" customFormat="1" ht="15.75" customHeight="1" x14ac:dyDescent="0.25">
      <c r="A8" s="214" t="s">
        <v>43</v>
      </c>
      <c r="B8" s="215"/>
      <c r="C8" s="204">
        <v>44638</v>
      </c>
      <c r="D8" s="203"/>
      <c r="E8" s="203"/>
      <c r="F8" s="203"/>
      <c r="G8" s="44"/>
    </row>
    <row r="9" spans="1:8" s="43" customFormat="1" ht="15.75" customHeight="1" x14ac:dyDescent="0.25">
      <c r="A9" s="44"/>
      <c r="B9" s="44"/>
      <c r="C9" s="44"/>
      <c r="D9" s="44"/>
      <c r="E9" s="44"/>
      <c r="F9" s="44"/>
      <c r="G9" s="44"/>
    </row>
    <row r="10" spans="1:8" s="46" customFormat="1" ht="42.75" customHeight="1" x14ac:dyDescent="0.25">
      <c r="A10" s="205" t="s">
        <v>44</v>
      </c>
      <c r="B10" s="205" t="s">
        <v>45</v>
      </c>
      <c r="C10" s="206" t="s">
        <v>46</v>
      </c>
      <c r="D10" s="207"/>
      <c r="E10" s="198" t="s">
        <v>47</v>
      </c>
      <c r="F10" s="199"/>
      <c r="G10"/>
    </row>
    <row r="11" spans="1:8" ht="365.4" customHeight="1" x14ac:dyDescent="0.25">
      <c r="A11" s="221">
        <v>1</v>
      </c>
      <c r="B11" s="219" t="s">
        <v>48</v>
      </c>
      <c r="C11" s="223" t="s">
        <v>49</v>
      </c>
      <c r="D11" s="224"/>
      <c r="E11" s="160" t="s">
        <v>50</v>
      </c>
      <c r="F11" s="162" t="s">
        <v>308</v>
      </c>
      <c r="H11" s="163"/>
    </row>
    <row r="12" spans="1:8" ht="44.25" customHeight="1" x14ac:dyDescent="0.25">
      <c r="A12" s="222"/>
      <c r="B12" s="220"/>
      <c r="C12" s="225"/>
      <c r="D12" s="226"/>
      <c r="E12" s="160" t="s">
        <v>51</v>
      </c>
      <c r="F12" s="162" t="s">
        <v>319</v>
      </c>
      <c r="H12" s="163"/>
    </row>
    <row r="13" spans="1:8" ht="54" customHeight="1" x14ac:dyDescent="0.25">
      <c r="A13" s="222"/>
      <c r="B13" s="220"/>
      <c r="C13" s="225"/>
      <c r="D13" s="226"/>
      <c r="E13" s="161" t="s">
        <v>52</v>
      </c>
      <c r="F13" s="164" t="s">
        <v>313</v>
      </c>
      <c r="H13" s="163"/>
    </row>
    <row r="14" spans="1:8" ht="105" customHeight="1" x14ac:dyDescent="0.25">
      <c r="A14" s="42">
        <v>2</v>
      </c>
      <c r="B14" s="47" t="s">
        <v>54</v>
      </c>
      <c r="C14" s="209" t="s">
        <v>55</v>
      </c>
      <c r="D14" s="210"/>
      <c r="E14" s="193" t="s">
        <v>293</v>
      </c>
      <c r="F14" s="194"/>
    </row>
    <row r="15" spans="1:8" ht="127.2" customHeight="1" x14ac:dyDescent="0.25">
      <c r="A15" s="42">
        <v>3</v>
      </c>
      <c r="B15" s="47" t="s">
        <v>56</v>
      </c>
      <c r="C15" s="209" t="s">
        <v>57</v>
      </c>
      <c r="D15" s="210"/>
      <c r="E15" s="193" t="s">
        <v>294</v>
      </c>
      <c r="F15" s="194"/>
    </row>
    <row r="16" spans="1:8" ht="75.599999999999994" customHeight="1" x14ac:dyDescent="0.25">
      <c r="A16" s="42">
        <v>4</v>
      </c>
      <c r="B16" s="47" t="s">
        <v>58</v>
      </c>
      <c r="C16" s="209" t="s">
        <v>59</v>
      </c>
      <c r="D16" s="210"/>
      <c r="E16" s="193" t="s">
        <v>295</v>
      </c>
      <c r="F16" s="193"/>
    </row>
    <row r="17" spans="1:6" ht="83.4" customHeight="1" x14ac:dyDescent="0.25">
      <c r="A17" s="42">
        <v>5</v>
      </c>
      <c r="B17" s="47" t="s">
        <v>60</v>
      </c>
      <c r="C17" s="209" t="s">
        <v>61</v>
      </c>
      <c r="D17" s="210"/>
      <c r="E17" s="193" t="s">
        <v>296</v>
      </c>
      <c r="F17" s="194"/>
    </row>
    <row r="18" spans="1:6" ht="84.6" customHeight="1" x14ac:dyDescent="0.25">
      <c r="A18" s="42">
        <v>6</v>
      </c>
      <c r="B18" s="47" t="s">
        <v>62</v>
      </c>
      <c r="C18" s="209" t="s">
        <v>63</v>
      </c>
      <c r="D18" s="210"/>
      <c r="E18" s="200" t="s">
        <v>297</v>
      </c>
      <c r="F18" s="201"/>
    </row>
    <row r="19" spans="1:6" ht="67.5" customHeight="1" x14ac:dyDescent="0.25">
      <c r="A19" s="42">
        <v>7</v>
      </c>
      <c r="B19" s="47" t="s">
        <v>64</v>
      </c>
      <c r="C19" s="209" t="s">
        <v>65</v>
      </c>
      <c r="D19" s="210"/>
      <c r="E19" s="193" t="s">
        <v>298</v>
      </c>
      <c r="F19" s="193"/>
    </row>
    <row r="20" spans="1:6" ht="63" customHeight="1" x14ac:dyDescent="0.25">
      <c r="A20" s="42">
        <v>8</v>
      </c>
      <c r="B20" s="47" t="s">
        <v>66</v>
      </c>
      <c r="C20" s="209" t="s">
        <v>67</v>
      </c>
      <c r="D20" s="210"/>
      <c r="E20" s="193" t="s">
        <v>299</v>
      </c>
      <c r="F20" s="194"/>
    </row>
    <row r="21" spans="1:6" ht="124.8" customHeight="1" x14ac:dyDescent="0.25">
      <c r="A21" s="42">
        <v>9</v>
      </c>
      <c r="B21" s="47" t="s">
        <v>68</v>
      </c>
      <c r="C21" s="209" t="s">
        <v>69</v>
      </c>
      <c r="D21" s="210"/>
      <c r="E21" s="193" t="s">
        <v>300</v>
      </c>
      <c r="F21" s="194"/>
    </row>
    <row r="22" spans="1:6" ht="79.2" customHeight="1" x14ac:dyDescent="0.25">
      <c r="A22" s="42">
        <v>10</v>
      </c>
      <c r="B22" s="47" t="s">
        <v>70</v>
      </c>
      <c r="C22" s="209" t="s">
        <v>71</v>
      </c>
      <c r="D22" s="210"/>
      <c r="E22" s="193" t="s">
        <v>301</v>
      </c>
      <c r="F22" s="194"/>
    </row>
    <row r="23" spans="1:6" ht="85.5" customHeight="1" x14ac:dyDescent="0.25">
      <c r="A23" s="42">
        <v>11</v>
      </c>
      <c r="B23" s="47" t="s">
        <v>72</v>
      </c>
      <c r="C23" s="209" t="s">
        <v>73</v>
      </c>
      <c r="D23" s="210"/>
      <c r="E23" s="193" t="s">
        <v>302</v>
      </c>
      <c r="F23" s="193"/>
    </row>
    <row r="24" spans="1:6" ht="88.2" customHeight="1" x14ac:dyDescent="0.25">
      <c r="A24" s="42">
        <v>12</v>
      </c>
      <c r="B24" s="47" t="s">
        <v>74</v>
      </c>
      <c r="C24" s="209" t="s">
        <v>75</v>
      </c>
      <c r="D24" s="210"/>
      <c r="E24" s="193" t="s">
        <v>303</v>
      </c>
      <c r="F24" s="194"/>
    </row>
    <row r="25" spans="1:6" ht="119.4" customHeight="1" x14ac:dyDescent="0.25">
      <c r="A25" s="42">
        <v>13</v>
      </c>
      <c r="B25" s="47" t="s">
        <v>76</v>
      </c>
      <c r="C25" s="209" t="s">
        <v>77</v>
      </c>
      <c r="D25" s="210"/>
      <c r="E25" s="193" t="s">
        <v>304</v>
      </c>
      <c r="F25" s="194"/>
    </row>
    <row r="26" spans="1:6" ht="81" customHeight="1" x14ac:dyDescent="0.25">
      <c r="A26" s="42">
        <v>14</v>
      </c>
      <c r="B26" s="47" t="s">
        <v>78</v>
      </c>
      <c r="C26" s="209" t="s">
        <v>79</v>
      </c>
      <c r="D26" s="210"/>
      <c r="E26" s="193" t="s">
        <v>305</v>
      </c>
      <c r="F26" s="193"/>
    </row>
    <row r="27" spans="1:6" ht="81" customHeight="1" x14ac:dyDescent="0.25">
      <c r="A27" s="42">
        <v>15</v>
      </c>
      <c r="B27" s="47" t="s">
        <v>80</v>
      </c>
      <c r="C27" s="210" t="s">
        <v>81</v>
      </c>
      <c r="D27" s="213"/>
      <c r="E27" s="195" t="s">
        <v>306</v>
      </c>
      <c r="F27" s="196"/>
    </row>
    <row r="28" spans="1:6" ht="70.5" customHeight="1" x14ac:dyDescent="0.25">
      <c r="A28" s="42">
        <v>16</v>
      </c>
      <c r="B28" s="165" t="s">
        <v>82</v>
      </c>
      <c r="C28" s="211" t="s">
        <v>83</v>
      </c>
      <c r="D28" s="212"/>
      <c r="E28" s="197" t="s">
        <v>307</v>
      </c>
      <c r="F28" s="197"/>
    </row>
    <row r="29" spans="1:6" x14ac:dyDescent="0.25">
      <c r="B29" s="208"/>
      <c r="C29" s="208"/>
      <c r="D29" s="208"/>
      <c r="E29" s="208"/>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95"/>
  <sheetViews>
    <sheetView showGridLines="0" tabSelected="1" topLeftCell="A96" zoomScale="74" zoomScaleNormal="74" workbookViewId="0">
      <selection activeCell="C6" sqref="C6:F6"/>
    </sheetView>
  </sheetViews>
  <sheetFormatPr defaultColWidth="9.109375" defaultRowHeight="13.2" x14ac:dyDescent="0.25"/>
  <cols>
    <col min="1" max="1" width="14.33203125" style="45" customWidth="1"/>
    <col min="2" max="2" width="66.5546875" customWidth="1"/>
    <col min="3" max="3" width="30.109375" style="48" customWidth="1"/>
    <col min="4" max="4" width="30" style="48" customWidth="1"/>
    <col min="5" max="5" width="35.5546875" style="48" customWidth="1"/>
    <col min="6" max="6" width="27" style="48"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5" customWidth="1"/>
    <col min="16" max="18" width="11" style="45" customWidth="1"/>
    <col min="19" max="19" width="14.88671875" customWidth="1"/>
    <col min="20" max="20" width="29.109375" customWidth="1"/>
    <col min="26" max="26" width="46" bestFit="1" customWidth="1"/>
    <col min="27" max="27" width="126.44140625" customWidth="1"/>
  </cols>
  <sheetData>
    <row r="1" spans="1:19" x14ac:dyDescent="0.25">
      <c r="A1" s="279" t="s">
        <v>36</v>
      </c>
      <c r="B1" s="280"/>
      <c r="C1" s="281"/>
      <c r="D1" s="281"/>
      <c r="E1" s="281"/>
      <c r="F1" s="282"/>
      <c r="G1" s="166"/>
    </row>
    <row r="2" spans="1:19" x14ac:dyDescent="0.25">
      <c r="A2" s="214" t="s">
        <v>37</v>
      </c>
      <c r="B2" s="214"/>
      <c r="C2" s="263" t="s">
        <v>309</v>
      </c>
      <c r="D2" s="263"/>
      <c r="E2" s="263"/>
      <c r="F2" s="263"/>
      <c r="G2" s="166"/>
      <c r="H2" s="245" t="s">
        <v>84</v>
      </c>
      <c r="I2" s="246"/>
      <c r="J2" s="247"/>
      <c r="K2" s="50"/>
    </row>
    <row r="3" spans="1:19" x14ac:dyDescent="0.25">
      <c r="A3" s="215" t="s">
        <v>38</v>
      </c>
      <c r="B3" s="264"/>
      <c r="C3" s="263"/>
      <c r="D3" s="263"/>
      <c r="E3" s="263"/>
      <c r="F3" s="263"/>
      <c r="G3" s="166"/>
      <c r="H3" s="124"/>
      <c r="I3" s="243" t="s">
        <v>85</v>
      </c>
      <c r="J3" s="244"/>
      <c r="K3" s="46"/>
    </row>
    <row r="4" spans="1:19" x14ac:dyDescent="0.25">
      <c r="A4" s="214" t="s">
        <v>86</v>
      </c>
      <c r="B4" s="214"/>
      <c r="C4" s="263" t="s">
        <v>310</v>
      </c>
      <c r="D4" s="263"/>
      <c r="E4" s="263"/>
      <c r="F4" s="263"/>
      <c r="G4" s="166"/>
      <c r="H4" s="39"/>
      <c r="I4" s="243" t="s">
        <v>87</v>
      </c>
      <c r="J4" s="244"/>
      <c r="K4" s="46"/>
    </row>
    <row r="5" spans="1:19" ht="21" customHeight="1" x14ac:dyDescent="0.25">
      <c r="A5" s="214" t="s">
        <v>40</v>
      </c>
      <c r="B5" s="214"/>
      <c r="C5" s="256" t="s">
        <v>311</v>
      </c>
      <c r="D5" s="263"/>
      <c r="E5" s="263"/>
      <c r="F5" s="263"/>
      <c r="G5" s="166"/>
      <c r="H5" s="143"/>
      <c r="I5" s="243" t="s">
        <v>88</v>
      </c>
      <c r="J5" s="244"/>
    </row>
    <row r="6" spans="1:19" ht="15.6" x14ac:dyDescent="0.25">
      <c r="A6" s="214" t="s">
        <v>41</v>
      </c>
      <c r="B6" s="214"/>
      <c r="C6" s="285">
        <v>42658.8</v>
      </c>
      <c r="D6" s="263"/>
      <c r="E6" s="263"/>
      <c r="F6" s="263"/>
      <c r="G6" s="166"/>
    </row>
    <row r="7" spans="1:19" x14ac:dyDescent="0.25">
      <c r="A7"/>
      <c r="C7"/>
      <c r="D7"/>
      <c r="E7"/>
      <c r="F7"/>
      <c r="G7" s="166"/>
    </row>
    <row r="8" spans="1:19" ht="15" customHeight="1" x14ac:dyDescent="0.25">
      <c r="A8" s="279" t="s">
        <v>89</v>
      </c>
      <c r="B8" s="280"/>
      <c r="C8" s="281"/>
      <c r="D8" s="281"/>
      <c r="E8" s="281"/>
      <c r="F8" s="282"/>
      <c r="G8" s="166"/>
      <c r="H8" s="166"/>
    </row>
    <row r="9" spans="1:19" s="43" customFormat="1" x14ac:dyDescent="0.25">
      <c r="A9" s="214" t="s">
        <v>42</v>
      </c>
      <c r="B9" s="214"/>
      <c r="C9" s="286" t="s">
        <v>312</v>
      </c>
      <c r="D9" s="287"/>
      <c r="E9" s="287"/>
      <c r="F9" s="288"/>
      <c r="O9" s="49"/>
      <c r="P9" s="49"/>
      <c r="Q9" s="49"/>
      <c r="R9" s="49"/>
    </row>
    <row r="10" spans="1:19" s="43" customFormat="1" x14ac:dyDescent="0.25">
      <c r="A10" s="214" t="s">
        <v>90</v>
      </c>
      <c r="B10" s="214"/>
      <c r="C10" s="262">
        <v>44638</v>
      </c>
      <c r="D10" s="263"/>
      <c r="E10" s="263"/>
      <c r="F10" s="263"/>
      <c r="G10" s="44"/>
      <c r="O10" s="49"/>
      <c r="P10" s="49"/>
      <c r="Q10" s="49"/>
      <c r="R10" s="49"/>
    </row>
    <row r="11" spans="1:19" x14ac:dyDescent="0.25">
      <c r="A11" s="104"/>
      <c r="B11" s="105" t="s">
        <v>91</v>
      </c>
      <c r="C11" s="106" t="s">
        <v>314</v>
      </c>
      <c r="D11" s="107"/>
      <c r="E11" s="107"/>
      <c r="F11" s="108"/>
      <c r="G11" s="50"/>
    </row>
    <row r="12" spans="1:19" ht="64.5" customHeight="1" x14ac:dyDescent="0.25">
      <c r="A12" s="215" t="s">
        <v>93</v>
      </c>
      <c r="B12" s="264"/>
      <c r="C12" s="252" t="s">
        <v>94</v>
      </c>
      <c r="D12" s="253"/>
      <c r="E12" s="253"/>
      <c r="F12" s="254"/>
      <c r="G12" s="167"/>
      <c r="H12" s="166"/>
      <c r="I12" s="166"/>
    </row>
    <row r="13" spans="1:19" ht="39" customHeight="1" x14ac:dyDescent="0.25">
      <c r="A13" s="214" t="s">
        <v>95</v>
      </c>
      <c r="B13" s="214"/>
      <c r="C13" s="256" t="s">
        <v>315</v>
      </c>
      <c r="D13" s="256"/>
      <c r="E13" s="256"/>
      <c r="F13" s="256"/>
      <c r="G13" s="168"/>
      <c r="H13" s="166"/>
      <c r="I13" s="166"/>
    </row>
    <row r="14" spans="1:19" ht="20.25" customHeight="1" x14ac:dyDescent="0.25">
      <c r="A14" s="215" t="s">
        <v>96</v>
      </c>
      <c r="B14" s="264"/>
      <c r="C14" s="286" t="s">
        <v>316</v>
      </c>
      <c r="D14" s="287"/>
      <c r="E14" s="287"/>
      <c r="F14" s="288"/>
      <c r="G14" s="167"/>
      <c r="H14" s="166"/>
      <c r="I14" s="166"/>
    </row>
    <row r="15" spans="1:19" ht="35.25" customHeight="1" x14ac:dyDescent="0.25">
      <c r="A15" s="255" t="s">
        <v>98</v>
      </c>
      <c r="B15" s="255"/>
      <c r="C15" s="256" t="s">
        <v>317</v>
      </c>
      <c r="D15" s="256"/>
      <c r="E15" s="256"/>
      <c r="F15" s="256"/>
      <c r="G15" s="167"/>
      <c r="H15" s="167"/>
      <c r="I15" s="167"/>
      <c r="J15" s="167"/>
      <c r="K15" s="167"/>
      <c r="L15" s="167"/>
      <c r="M15" s="166"/>
      <c r="N15" s="166"/>
      <c r="O15" s="169"/>
      <c r="P15" s="169"/>
      <c r="Q15" s="169"/>
      <c r="R15" s="169"/>
      <c r="S15" s="166"/>
    </row>
    <row r="16" spans="1:19" ht="27.75" customHeight="1" x14ac:dyDescent="0.25">
      <c r="A16" s="255" t="s">
        <v>99</v>
      </c>
      <c r="B16" s="255"/>
      <c r="C16" s="256" t="s">
        <v>384</v>
      </c>
      <c r="D16" s="256"/>
      <c r="E16" s="256"/>
      <c r="F16" s="256"/>
      <c r="G16" s="167"/>
      <c r="H16" s="167"/>
      <c r="I16" s="166"/>
      <c r="J16" s="166"/>
      <c r="K16" s="166"/>
      <c r="L16" s="166"/>
      <c r="M16" s="166"/>
      <c r="N16" s="166"/>
      <c r="O16" s="169"/>
      <c r="P16" s="169"/>
      <c r="Q16" s="169"/>
      <c r="R16" s="169"/>
      <c r="S16" s="166"/>
    </row>
    <row r="17" spans="1:19" ht="27.75" customHeight="1" x14ac:dyDescent="0.25">
      <c r="A17" s="248" t="s">
        <v>100</v>
      </c>
      <c r="B17" s="249"/>
      <c r="C17" s="252" t="s">
        <v>101</v>
      </c>
      <c r="D17" s="253"/>
      <c r="E17" s="253"/>
      <c r="F17" s="254"/>
      <c r="G17" s="167"/>
      <c r="H17" s="167"/>
      <c r="I17" s="166"/>
      <c r="J17" s="166"/>
      <c r="K17" s="166"/>
      <c r="L17" s="166"/>
      <c r="M17" s="166"/>
      <c r="N17" s="166"/>
      <c r="O17" s="169"/>
      <c r="P17" s="169"/>
      <c r="Q17" s="169"/>
      <c r="R17" s="169"/>
      <c r="S17" s="166"/>
    </row>
    <row r="18" spans="1:19" ht="27.75" customHeight="1" x14ac:dyDescent="0.25">
      <c r="A18" s="250"/>
      <c r="B18" s="251"/>
      <c r="C18" s="252" t="s">
        <v>102</v>
      </c>
      <c r="D18" s="253"/>
      <c r="E18" s="253"/>
      <c r="F18" s="254"/>
      <c r="G18" s="167"/>
      <c r="H18" s="167"/>
      <c r="I18" s="166"/>
    </row>
    <row r="19" spans="1:19" x14ac:dyDescent="0.25">
      <c r="A19" s="51"/>
      <c r="B19" s="51"/>
      <c r="C19" s="51"/>
      <c r="D19" s="51"/>
      <c r="E19" s="51"/>
      <c r="F19" s="51"/>
      <c r="G19" s="51"/>
    </row>
    <row r="20" spans="1:19" ht="52.5" customHeight="1" x14ac:dyDescent="0.25">
      <c r="A20" s="289" t="s">
        <v>103</v>
      </c>
      <c r="B20" s="290"/>
      <c r="C20" s="290"/>
      <c r="D20" s="290"/>
      <c r="E20" s="290"/>
      <c r="F20" s="290"/>
      <c r="G20" s="290"/>
      <c r="H20" s="290"/>
      <c r="I20" s="290"/>
    </row>
    <row r="21" spans="1:19" s="46" customFormat="1" ht="33.75" customHeight="1" x14ac:dyDescent="0.25">
      <c r="A21" s="265"/>
      <c r="B21" s="266"/>
      <c r="C21" s="175" t="s">
        <v>104</v>
      </c>
      <c r="D21" s="135" t="s">
        <v>105</v>
      </c>
      <c r="E21" s="135" t="s">
        <v>106</v>
      </c>
      <c r="F21" s="53" t="s">
        <v>107</v>
      </c>
      <c r="G21" s="53" t="s">
        <v>108</v>
      </c>
      <c r="H21" s="53" t="s">
        <v>109</v>
      </c>
      <c r="I21" s="53" t="s">
        <v>110</v>
      </c>
      <c r="J21"/>
      <c r="K21"/>
      <c r="L21"/>
      <c r="M21"/>
      <c r="N21"/>
      <c r="O21" s="45"/>
      <c r="P21" s="45"/>
      <c r="Q21" s="45"/>
      <c r="R21" s="48"/>
    </row>
    <row r="22" spans="1:19" s="46" customFormat="1" ht="33.75" customHeight="1" x14ac:dyDescent="0.25">
      <c r="A22" s="259" t="s">
        <v>111</v>
      </c>
      <c r="B22" s="260"/>
      <c r="C22" s="110">
        <f>D158+E158+F158</f>
        <v>30213220.319999997</v>
      </c>
      <c r="D22" s="110">
        <f>G158+H158+I158+J158+K158+O158+P158+Q158+R158</f>
        <v>7908837.7400000002</v>
      </c>
      <c r="E22" s="110">
        <f>C158+D158+E158+F158+G158+H158+I158+J158+K158+O158+P158+Q158+R158</f>
        <v>37617103.969999999</v>
      </c>
      <c r="F22" s="110">
        <f>G158+H158+I158+J158+K158</f>
        <v>5134098.22</v>
      </c>
      <c r="G22" s="110">
        <f>L158+N158</f>
        <v>15751323.190000001</v>
      </c>
      <c r="H22" s="110">
        <f>O158+P158+Q158+R158</f>
        <v>2774739.5200000005</v>
      </c>
      <c r="I22" s="110">
        <f>T158</f>
        <v>-4477052.8600000003</v>
      </c>
      <c r="J22"/>
      <c r="K22"/>
      <c r="L22"/>
      <c r="M22"/>
      <c r="N22"/>
      <c r="O22" s="45"/>
      <c r="P22" s="45"/>
      <c r="Q22" s="45"/>
      <c r="R22" s="48"/>
    </row>
    <row r="23" spans="1:19" ht="33.75" customHeight="1" x14ac:dyDescent="0.25">
      <c r="A23" s="283" t="s">
        <v>112</v>
      </c>
      <c r="B23" s="284"/>
      <c r="C23" s="121">
        <f t="shared" ref="C23:I23" si="0">C22/$C$6</f>
        <v>708.25293538496146</v>
      </c>
      <c r="D23" s="111">
        <f t="shared" si="0"/>
        <v>185.3975672077039</v>
      </c>
      <c r="E23" s="111">
        <f t="shared" si="0"/>
        <v>881.81345865331411</v>
      </c>
      <c r="F23" s="121">
        <f t="shared" si="0"/>
        <v>120.35261704501767</v>
      </c>
      <c r="G23" s="121">
        <f t="shared" si="0"/>
        <v>369.23971583823266</v>
      </c>
      <c r="H23" s="121">
        <f t="shared" si="0"/>
        <v>65.044950162686249</v>
      </c>
      <c r="I23" s="121">
        <f t="shared" si="0"/>
        <v>-104.95027661350062</v>
      </c>
    </row>
    <row r="24" spans="1:19" ht="33.75" customHeight="1" x14ac:dyDescent="0.25">
      <c r="A24" s="259" t="s">
        <v>113</v>
      </c>
      <c r="B24" s="260"/>
      <c r="C24" s="267" t="s">
        <v>114</v>
      </c>
      <c r="D24" s="268"/>
      <c r="E24" s="269"/>
      <c r="F24" s="270"/>
      <c r="G24" s="271"/>
      <c r="H24" s="271"/>
      <c r="I24" s="272"/>
    </row>
    <row r="25" spans="1:19" ht="33.75" customHeight="1" x14ac:dyDescent="0.25">
      <c r="A25" s="259" t="s">
        <v>115</v>
      </c>
      <c r="B25" s="260"/>
      <c r="C25" s="136" t="str">
        <f>VLOOKUP($C$24,'WLC benchmarks'!$B$10:$E$13,2, TRUE)</f>
        <v>&lt;850</v>
      </c>
      <c r="D25" s="136" t="str">
        <f>VLOOKUP($C$24,'WLC benchmarks'!$B$10:$E$13,3, TRUE)</f>
        <v>&lt;350</v>
      </c>
      <c r="E25" s="136" t="str">
        <f>VLOOKUP($C$24,'WLC benchmarks'!$B$10:$E$13,4, TRUE)</f>
        <v>&lt;1200</v>
      </c>
      <c r="F25" s="273"/>
      <c r="G25" s="274"/>
      <c r="H25" s="274"/>
      <c r="I25" s="275"/>
      <c r="J25" s="166"/>
      <c r="K25" s="167"/>
    </row>
    <row r="26" spans="1:19" ht="33.75" customHeight="1" x14ac:dyDescent="0.25">
      <c r="A26" s="259" t="s">
        <v>116</v>
      </c>
      <c r="B26" s="260"/>
      <c r="C26" s="136" t="str">
        <f>VLOOKUP($C$24,'WLC benchmarks'!$B$16:$E$19,2, TRUE)</f>
        <v>&lt;500</v>
      </c>
      <c r="D26" s="136" t="str">
        <f>VLOOKUP($C$24,'WLC benchmarks'!$B$16:$E$19,3, TRUE)</f>
        <v>&lt;300</v>
      </c>
      <c r="E26" s="136" t="str">
        <f>VLOOKUP($C$24,'WLC benchmarks'!$B$16:$E$19,4, TRUE)</f>
        <v>&lt;800</v>
      </c>
      <c r="F26" s="276"/>
      <c r="G26" s="277"/>
      <c r="H26" s="277"/>
      <c r="I26" s="278"/>
    </row>
    <row r="27" spans="1:19" ht="69" customHeight="1" x14ac:dyDescent="0.25">
      <c r="A27" s="259" t="s">
        <v>117</v>
      </c>
      <c r="B27" s="260"/>
      <c r="C27" s="256" t="s">
        <v>386</v>
      </c>
      <c r="D27" s="256"/>
      <c r="E27" s="256"/>
      <c r="F27" s="256"/>
      <c r="G27" s="256"/>
      <c r="H27" s="256"/>
      <c r="I27" s="256"/>
    </row>
    <row r="28" spans="1:19" ht="15.75" customHeight="1" x14ac:dyDescent="0.25">
      <c r="A28" s="55"/>
      <c r="B28" s="55"/>
      <c r="C28" s="45"/>
      <c r="D28" s="45"/>
      <c r="E28" s="45"/>
      <c r="F28" s="45"/>
      <c r="G28" s="51"/>
    </row>
    <row r="29" spans="1:19" ht="15.75" customHeight="1" x14ac:dyDescent="0.25">
      <c r="A29" s="261" t="s">
        <v>119</v>
      </c>
      <c r="B29" s="261"/>
      <c r="C29" s="261"/>
      <c r="D29" s="261"/>
      <c r="E29" s="261"/>
      <c r="F29" s="261"/>
      <c r="G29" s="166"/>
    </row>
    <row r="30" spans="1:19" ht="27.75" customHeight="1" x14ac:dyDescent="0.25">
      <c r="A30" s="334" t="s">
        <v>50</v>
      </c>
      <c r="B30" s="334"/>
      <c r="C30" s="335" t="s">
        <v>318</v>
      </c>
      <c r="D30" s="336"/>
      <c r="E30" s="336"/>
      <c r="F30" s="337"/>
      <c r="G30" s="51"/>
    </row>
    <row r="31" spans="1:19" ht="27" customHeight="1" x14ac:dyDescent="0.25">
      <c r="A31" s="255" t="s">
        <v>120</v>
      </c>
      <c r="B31" s="255"/>
      <c r="C31" s="263" t="s">
        <v>320</v>
      </c>
      <c r="D31" s="263"/>
      <c r="E31" s="263"/>
      <c r="F31" s="263"/>
      <c r="G31" s="51"/>
    </row>
    <row r="32" spans="1:19" ht="27" customHeight="1" x14ac:dyDescent="0.25">
      <c r="A32" s="255" t="s">
        <v>52</v>
      </c>
      <c r="B32" s="255"/>
      <c r="C32" s="263" t="s">
        <v>321</v>
      </c>
      <c r="D32" s="263"/>
      <c r="E32" s="263"/>
      <c r="F32" s="263"/>
      <c r="G32" s="51"/>
    </row>
    <row r="33" spans="1:48" ht="15.75" customHeight="1" x14ac:dyDescent="0.25">
      <c r="A33" s="55"/>
      <c r="B33" s="55"/>
      <c r="C33" s="45"/>
      <c r="D33" s="45"/>
      <c r="E33" s="45"/>
      <c r="F33" s="45"/>
      <c r="G33" s="51"/>
    </row>
    <row r="34" spans="1:48" ht="33" customHeight="1" x14ac:dyDescent="0.25">
      <c r="A34" s="290" t="s">
        <v>121</v>
      </c>
      <c r="B34" s="332"/>
      <c r="C34" s="258" t="s">
        <v>122</v>
      </c>
      <c r="D34" s="258"/>
      <c r="E34" s="258"/>
      <c r="F34" s="58" t="s">
        <v>123</v>
      </c>
      <c r="G34" s="51"/>
      <c r="H34" s="56"/>
      <c r="I34" s="56"/>
      <c r="J34" s="54"/>
      <c r="K34" s="54"/>
      <c r="L34" s="54"/>
      <c r="M34" s="54"/>
      <c r="N34" s="57"/>
      <c r="O34" s="54"/>
      <c r="P34" s="54"/>
      <c r="Q34" s="54"/>
    </row>
    <row r="35" spans="1:48" ht="24.75" customHeight="1" x14ac:dyDescent="0.25">
      <c r="A35" s="290"/>
      <c r="B35" s="332"/>
      <c r="C35" s="256" t="s">
        <v>380</v>
      </c>
      <c r="D35" s="256"/>
      <c r="E35" s="256"/>
      <c r="F35" s="39">
        <v>1939394</v>
      </c>
      <c r="G35" s="51"/>
      <c r="H35" s="56"/>
      <c r="I35" s="56"/>
      <c r="J35" s="59"/>
      <c r="K35" s="59"/>
      <c r="L35" s="59"/>
      <c r="M35" s="59"/>
      <c r="N35" s="57"/>
      <c r="O35" s="54"/>
      <c r="P35" s="54"/>
      <c r="Q35" s="54"/>
    </row>
    <row r="36" spans="1:48" ht="12.75" customHeight="1" x14ac:dyDescent="0.25">
      <c r="A36" s="290"/>
      <c r="B36" s="332"/>
      <c r="C36" s="263" t="s">
        <v>381</v>
      </c>
      <c r="D36" s="263"/>
      <c r="E36" s="263"/>
      <c r="F36" s="39">
        <v>628847</v>
      </c>
      <c r="G36" s="51"/>
      <c r="H36" s="56"/>
      <c r="I36" s="56"/>
      <c r="J36" s="54"/>
      <c r="K36" s="54"/>
      <c r="L36" s="54"/>
      <c r="M36" s="54"/>
      <c r="N36" s="57"/>
      <c r="O36" s="54"/>
      <c r="P36" s="54"/>
      <c r="Q36" s="54"/>
    </row>
    <row r="37" spans="1:48" ht="12.75" customHeight="1" x14ac:dyDescent="0.25">
      <c r="A37" s="290"/>
      <c r="B37" s="332"/>
      <c r="C37" s="257"/>
      <c r="D37" s="257"/>
      <c r="E37" s="257"/>
      <c r="F37" s="39"/>
      <c r="G37" s="51"/>
      <c r="H37" s="56"/>
      <c r="I37" s="56"/>
      <c r="J37" s="54"/>
      <c r="K37" s="54"/>
      <c r="L37" s="54"/>
      <c r="M37" s="54"/>
      <c r="N37" s="57"/>
      <c r="O37" s="54"/>
      <c r="P37" s="54"/>
      <c r="Q37" s="54"/>
    </row>
    <row r="38" spans="1:48" s="46" customFormat="1" x14ac:dyDescent="0.25">
      <c r="A38" s="365"/>
      <c r="B38" s="366"/>
      <c r="C38" s="263"/>
      <c r="D38" s="263"/>
      <c r="E38" s="263"/>
      <c r="F38" s="39"/>
      <c r="G38" s="51"/>
      <c r="H38" s="56"/>
      <c r="I38" s="56"/>
      <c r="J38" s="59"/>
      <c r="K38" s="59"/>
      <c r="L38" s="59"/>
      <c r="M38" s="59"/>
      <c r="N38" s="57"/>
      <c r="O38" s="54"/>
      <c r="P38" s="54"/>
      <c r="Q38" s="54"/>
      <c r="R38" s="48"/>
    </row>
    <row r="39" spans="1:48" s="63" customFormat="1" x14ac:dyDescent="0.25">
      <c r="A39" s="60"/>
      <c r="B39" s="60"/>
      <c r="C39" s="61"/>
      <c r="D39" s="61"/>
      <c r="E39" s="61"/>
      <c r="F39" s="62"/>
      <c r="G39" s="51"/>
      <c r="O39" s="61"/>
      <c r="P39" s="61"/>
      <c r="Q39" s="61"/>
      <c r="R39" s="61"/>
    </row>
    <row r="40" spans="1:48" s="46" customFormat="1" ht="30" x14ac:dyDescent="0.25">
      <c r="A40" s="290" t="s">
        <v>125</v>
      </c>
      <c r="B40" s="332"/>
      <c r="C40" s="258" t="s">
        <v>126</v>
      </c>
      <c r="D40" s="258"/>
      <c r="E40" s="258"/>
      <c r="F40" s="58" t="s">
        <v>127</v>
      </c>
      <c r="G40" s="51"/>
      <c r="O40" s="48"/>
      <c r="P40" s="48"/>
      <c r="Q40" s="48"/>
      <c r="R40" s="48"/>
    </row>
    <row r="41" spans="1:48" s="46" customFormat="1" ht="12.75" customHeight="1" x14ac:dyDescent="0.25">
      <c r="A41" s="290"/>
      <c r="B41" s="332"/>
      <c r="C41" s="256" t="s">
        <v>382</v>
      </c>
      <c r="D41" s="256"/>
      <c r="E41" s="256"/>
      <c r="F41" s="39">
        <v>1939394</v>
      </c>
      <c r="G41" s="51"/>
      <c r="O41" s="48"/>
      <c r="P41" s="48"/>
      <c r="Q41" s="48"/>
      <c r="R41" s="48"/>
    </row>
    <row r="42" spans="1:48" x14ac:dyDescent="0.25">
      <c r="A42" s="290"/>
      <c r="B42" s="332"/>
      <c r="C42" s="263" t="s">
        <v>383</v>
      </c>
      <c r="D42" s="263"/>
      <c r="E42" s="263"/>
      <c r="F42" s="39">
        <v>628847</v>
      </c>
    </row>
    <row r="43" spans="1:48" x14ac:dyDescent="0.25">
      <c r="A43" s="290"/>
      <c r="B43" s="332"/>
      <c r="C43" s="368"/>
      <c r="D43" s="375"/>
      <c r="E43" s="376"/>
      <c r="F43" s="12"/>
      <c r="J43" s="46"/>
      <c r="K43" s="46"/>
      <c r="L43" s="46"/>
    </row>
    <row r="44" spans="1:48" x14ac:dyDescent="0.25">
      <c r="A44" s="290"/>
      <c r="B44" s="332"/>
      <c r="C44" s="368"/>
      <c r="D44" s="369"/>
      <c r="E44" s="370"/>
      <c r="F44" s="12"/>
      <c r="J44" s="46"/>
      <c r="K44" s="46"/>
      <c r="L44" s="46"/>
    </row>
    <row r="45" spans="1:48" x14ac:dyDescent="0.25">
      <c r="B45" s="358"/>
      <c r="C45" s="358"/>
      <c r="D45" s="358"/>
      <c r="E45" s="358"/>
      <c r="F45" s="358"/>
    </row>
    <row r="46" spans="1:48" s="52" customFormat="1" x14ac:dyDescent="0.25">
      <c r="A46"/>
      <c r="B46" s="208"/>
      <c r="C46" s="208"/>
      <c r="D46" s="208"/>
      <c r="E46" s="208"/>
      <c r="F46" s="208"/>
      <c r="G46"/>
      <c r="H46"/>
      <c r="I46"/>
      <c r="J46"/>
      <c r="K46"/>
      <c r="L46"/>
      <c r="M46" s="166"/>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9" t="s">
        <v>128</v>
      </c>
      <c r="B47" s="359"/>
      <c r="C47" s="230" t="s">
        <v>129</v>
      </c>
      <c r="D47" s="367"/>
      <c r="E47" s="234" t="s">
        <v>130</v>
      </c>
      <c r="F47" s="380" t="s">
        <v>131</v>
      </c>
      <c r="G47" s="381"/>
      <c r="H47" s="230" t="s">
        <v>132</v>
      </c>
      <c r="I47" s="231"/>
      <c r="J47" s="166"/>
      <c r="K47" s="166"/>
      <c r="L47" s="166"/>
      <c r="M47" s="166"/>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32" t="s">
        <v>133</v>
      </c>
      <c r="B48" s="233"/>
      <c r="C48" s="64" t="s">
        <v>134</v>
      </c>
      <c r="D48" s="64" t="s">
        <v>135</v>
      </c>
      <c r="E48" s="235"/>
      <c r="F48" s="382"/>
      <c r="G48" s="383"/>
      <c r="H48" s="64" t="s">
        <v>136</v>
      </c>
      <c r="I48" s="64" t="s">
        <v>137</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8" x14ac:dyDescent="0.25">
      <c r="A49" s="371" t="s">
        <v>138</v>
      </c>
      <c r="B49" s="372"/>
      <c r="C49" s="65" t="s">
        <v>139</v>
      </c>
      <c r="D49" s="66" t="s">
        <v>140</v>
      </c>
      <c r="E49" s="377" t="s">
        <v>141</v>
      </c>
      <c r="F49" s="360" t="s">
        <v>142</v>
      </c>
      <c r="G49" s="361"/>
      <c r="H49" s="66" t="s">
        <v>143</v>
      </c>
      <c r="I49" s="66" t="s">
        <v>144</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2" customHeight="1" x14ac:dyDescent="0.25">
      <c r="A50" s="373"/>
      <c r="B50" s="374"/>
      <c r="C50" s="67" t="s">
        <v>145</v>
      </c>
      <c r="D50" s="66" t="s">
        <v>146</v>
      </c>
      <c r="E50" s="378"/>
      <c r="F50" s="236"/>
      <c r="G50" s="362"/>
      <c r="H50" s="66" t="s">
        <v>147</v>
      </c>
      <c r="I50" s="66" t="s">
        <v>148</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2" customHeight="1" x14ac:dyDescent="0.25">
      <c r="A51" s="373"/>
      <c r="B51" s="374"/>
      <c r="C51" s="67" t="s">
        <v>149</v>
      </c>
      <c r="D51" s="68" t="s">
        <v>150</v>
      </c>
      <c r="E51" s="379"/>
      <c r="F51" s="363"/>
      <c r="G51" s="364"/>
      <c r="H51" s="68" t="s">
        <v>143</v>
      </c>
      <c r="I51" s="68" t="s">
        <v>143</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151</v>
      </c>
      <c r="C52" s="10" t="s">
        <v>373</v>
      </c>
      <c r="D52" s="10">
        <v>120000</v>
      </c>
      <c r="E52" s="240"/>
      <c r="F52" s="228" t="s">
        <v>375</v>
      </c>
      <c r="G52" s="229"/>
      <c r="H52" s="11">
        <v>0</v>
      </c>
      <c r="I52" s="11"/>
      <c r="J52" s="238" t="s">
        <v>152</v>
      </c>
      <c r="K52" s="239"/>
      <c r="L52" s="239"/>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153</v>
      </c>
      <c r="C53" s="10" t="s">
        <v>324</v>
      </c>
      <c r="D53" s="10">
        <v>12438500</v>
      </c>
      <c r="E53" s="241"/>
      <c r="F53" s="228" t="s">
        <v>342</v>
      </c>
      <c r="G53" s="229"/>
      <c r="H53" s="11">
        <v>0</v>
      </c>
      <c r="I53" s="11">
        <f>D53</f>
        <v>12438500</v>
      </c>
      <c r="J53" s="236"/>
      <c r="K53" s="237"/>
      <c r="L53" s="237"/>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c r="B54" s="72"/>
      <c r="C54" s="10" t="s">
        <v>364</v>
      </c>
      <c r="D54" s="10">
        <v>52286600</v>
      </c>
      <c r="E54" s="241"/>
      <c r="F54" s="228" t="s">
        <v>342</v>
      </c>
      <c r="G54" s="229"/>
      <c r="H54" s="11">
        <v>0</v>
      </c>
      <c r="I54" s="11">
        <f t="shared" ref="I54:I63" si="1">D54</f>
        <v>52286600</v>
      </c>
      <c r="J54" s="109"/>
      <c r="K54" s="95"/>
      <c r="L54" s="95"/>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c r="B55" s="72"/>
      <c r="C55" s="10" t="s">
        <v>365</v>
      </c>
      <c r="D55" s="10">
        <v>300000</v>
      </c>
      <c r="E55" s="241"/>
      <c r="F55" s="228" t="s">
        <v>342</v>
      </c>
      <c r="G55" s="229"/>
      <c r="H55" s="11">
        <v>0</v>
      </c>
      <c r="I55" s="11">
        <f t="shared" si="1"/>
        <v>300000</v>
      </c>
      <c r="J55" s="109"/>
      <c r="K55" s="95"/>
      <c r="L55" s="95"/>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c r="B56" s="72"/>
      <c r="C56" s="10" t="s">
        <v>371</v>
      </c>
      <c r="D56" s="10">
        <v>167000</v>
      </c>
      <c r="E56" s="241"/>
      <c r="F56" s="228" t="s">
        <v>342</v>
      </c>
      <c r="G56" s="229"/>
      <c r="H56" s="11">
        <v>0</v>
      </c>
      <c r="I56" s="11">
        <f t="shared" si="1"/>
        <v>167000</v>
      </c>
      <c r="J56" s="109"/>
      <c r="K56" s="95"/>
      <c r="L56" s="95"/>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1"/>
      <c r="B57" s="72"/>
      <c r="C57" s="10" t="s">
        <v>372</v>
      </c>
      <c r="D57" s="10">
        <v>2851600</v>
      </c>
      <c r="E57" s="241"/>
      <c r="F57" s="228" t="s">
        <v>342</v>
      </c>
      <c r="G57" s="229"/>
      <c r="H57" s="11">
        <v>0</v>
      </c>
      <c r="I57" s="11">
        <f t="shared" si="1"/>
        <v>2851600</v>
      </c>
      <c r="J57" s="109"/>
      <c r="K57" s="95"/>
      <c r="L57" s="95"/>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c r="B58" s="72"/>
      <c r="C58" s="10" t="s">
        <v>366</v>
      </c>
      <c r="D58" s="10">
        <v>850800</v>
      </c>
      <c r="E58" s="241"/>
      <c r="F58" s="228" t="s">
        <v>342</v>
      </c>
      <c r="G58" s="229"/>
      <c r="H58" s="11">
        <v>0</v>
      </c>
      <c r="I58" s="11">
        <f t="shared" si="1"/>
        <v>850800</v>
      </c>
      <c r="J58" s="109"/>
      <c r="K58" s="95"/>
      <c r="L58" s="95"/>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c r="B59" s="72"/>
      <c r="C59" s="10" t="s">
        <v>367</v>
      </c>
      <c r="D59" s="10">
        <v>286100</v>
      </c>
      <c r="E59" s="241"/>
      <c r="F59" s="228" t="s">
        <v>342</v>
      </c>
      <c r="G59" s="229"/>
      <c r="H59" s="11">
        <v>0</v>
      </c>
      <c r="I59" s="11">
        <f t="shared" si="1"/>
        <v>286100</v>
      </c>
      <c r="J59" s="109"/>
      <c r="K59" s="95"/>
      <c r="L59" s="95"/>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c r="B60" s="72"/>
      <c r="C60" s="10" t="s">
        <v>368</v>
      </c>
      <c r="D60" s="10">
        <v>281200</v>
      </c>
      <c r="E60" s="241"/>
      <c r="F60" s="228" t="s">
        <v>342</v>
      </c>
      <c r="G60" s="229"/>
      <c r="H60" s="11">
        <v>0</v>
      </c>
      <c r="I60" s="11">
        <f t="shared" si="1"/>
        <v>281200</v>
      </c>
      <c r="J60" s="109"/>
      <c r="K60" s="95"/>
      <c r="L60" s="95"/>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c r="B61" s="72"/>
      <c r="C61" s="10" t="s">
        <v>369</v>
      </c>
      <c r="D61" s="10">
        <v>233800</v>
      </c>
      <c r="E61" s="241"/>
      <c r="F61" s="228" t="s">
        <v>342</v>
      </c>
      <c r="G61" s="229"/>
      <c r="H61" s="11">
        <v>0</v>
      </c>
      <c r="I61" s="11">
        <f t="shared" si="1"/>
        <v>233800</v>
      </c>
      <c r="J61" s="109"/>
      <c r="K61" s="95"/>
      <c r="L61" s="95"/>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c r="B62" s="72"/>
      <c r="C62" s="10" t="s">
        <v>374</v>
      </c>
      <c r="D62" s="10">
        <v>213300</v>
      </c>
      <c r="E62" s="241"/>
      <c r="F62" s="228" t="s">
        <v>342</v>
      </c>
      <c r="G62" s="229"/>
      <c r="H62" s="11">
        <v>0</v>
      </c>
      <c r="I62" s="11">
        <f t="shared" si="1"/>
        <v>213300</v>
      </c>
      <c r="J62" s="109"/>
      <c r="K62" s="95"/>
      <c r="L62" s="95"/>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c r="B63" s="72"/>
      <c r="C63" s="10" t="s">
        <v>370</v>
      </c>
      <c r="D63" s="10">
        <v>30400</v>
      </c>
      <c r="E63" s="241"/>
      <c r="F63" s="228" t="s">
        <v>342</v>
      </c>
      <c r="G63" s="229"/>
      <c r="H63" s="11">
        <v>0</v>
      </c>
      <c r="I63" s="11">
        <f t="shared" si="1"/>
        <v>30400</v>
      </c>
      <c r="J63" s="109"/>
      <c r="K63" s="95"/>
      <c r="L63" s="95"/>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0.3</v>
      </c>
      <c r="B64" s="72" t="s">
        <v>154</v>
      </c>
      <c r="C64" s="10"/>
      <c r="D64" s="10"/>
      <c r="E64" s="241"/>
      <c r="F64" s="228"/>
      <c r="G64" s="229"/>
      <c r="H64" s="11"/>
      <c r="I64" s="11"/>
      <c r="J64" s="236"/>
      <c r="K64" s="237"/>
      <c r="L64" s="237"/>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0.4</v>
      </c>
      <c r="B65" s="72" t="s">
        <v>155</v>
      </c>
      <c r="C65" s="10"/>
      <c r="D65" s="10"/>
      <c r="E65" s="242"/>
      <c r="F65" s="228"/>
      <c r="G65" s="229"/>
      <c r="H65" s="11"/>
      <c r="I65" s="11"/>
      <c r="J65" s="236"/>
      <c r="K65" s="237"/>
      <c r="L65" s="237"/>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1</v>
      </c>
      <c r="B66" s="72" t="s">
        <v>156</v>
      </c>
      <c r="C66" s="10" t="s">
        <v>324</v>
      </c>
      <c r="D66" s="10">
        <v>72231000</v>
      </c>
      <c r="E66" s="9"/>
      <c r="F66" s="228" t="s">
        <v>376</v>
      </c>
      <c r="G66" s="229"/>
      <c r="H66" s="11">
        <v>0</v>
      </c>
      <c r="I66" s="11">
        <f>D66</f>
        <v>72231000</v>
      </c>
      <c r="J66" s="236"/>
      <c r="K66" s="237"/>
      <c r="L66" s="237"/>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c r="B67" s="72"/>
      <c r="C67" s="10" t="s">
        <v>325</v>
      </c>
      <c r="D67" s="10">
        <v>9794320</v>
      </c>
      <c r="E67" s="9"/>
      <c r="F67" s="228" t="s">
        <v>376</v>
      </c>
      <c r="G67" s="229"/>
      <c r="H67" s="11">
        <v>0</v>
      </c>
      <c r="I67" s="11">
        <f t="shared" ref="I67:I123" si="2">D67</f>
        <v>9794320</v>
      </c>
      <c r="J67" s="109"/>
      <c r="K67" s="95"/>
      <c r="L67" s="95"/>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3">
        <v>2.1</v>
      </c>
      <c r="B68" s="72" t="s">
        <v>157</v>
      </c>
      <c r="C68" s="10" t="s">
        <v>324</v>
      </c>
      <c r="D68" s="10">
        <v>1290200</v>
      </c>
      <c r="E68" s="9"/>
      <c r="F68" s="228" t="s">
        <v>376</v>
      </c>
      <c r="G68" s="229"/>
      <c r="H68" s="11">
        <v>0</v>
      </c>
      <c r="I68" s="11">
        <f t="shared" si="2"/>
        <v>1290200</v>
      </c>
      <c r="J68" s="236"/>
      <c r="K68" s="237"/>
      <c r="L68" s="237"/>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3"/>
      <c r="B69" s="72"/>
      <c r="C69" s="10" t="s">
        <v>325</v>
      </c>
      <c r="D69" s="10">
        <v>9740</v>
      </c>
      <c r="E69" s="9"/>
      <c r="F69" s="228" t="s">
        <v>376</v>
      </c>
      <c r="G69" s="229"/>
      <c r="H69" s="11">
        <v>0</v>
      </c>
      <c r="I69" s="11">
        <f t="shared" si="2"/>
        <v>9740</v>
      </c>
      <c r="J69" s="109"/>
      <c r="K69" s="95"/>
      <c r="L69" s="95"/>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2.2000000000000002</v>
      </c>
      <c r="B70" s="72" t="s">
        <v>158</v>
      </c>
      <c r="C70" s="10" t="s">
        <v>324</v>
      </c>
      <c r="D70" s="10">
        <v>20351082</v>
      </c>
      <c r="E70" s="9"/>
      <c r="F70" s="228" t="s">
        <v>376</v>
      </c>
      <c r="G70" s="229"/>
      <c r="H70" s="11">
        <v>0</v>
      </c>
      <c r="I70" s="11">
        <f t="shared" si="2"/>
        <v>20351082</v>
      </c>
      <c r="J70" s="236"/>
      <c r="K70" s="237"/>
      <c r="L70" s="237"/>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t="s">
        <v>325</v>
      </c>
      <c r="D71" s="10">
        <v>183086</v>
      </c>
      <c r="E71" s="9"/>
      <c r="F71" s="228" t="s">
        <v>376</v>
      </c>
      <c r="G71" s="229"/>
      <c r="H71" s="11">
        <v>0</v>
      </c>
      <c r="I71" s="11">
        <f t="shared" si="2"/>
        <v>183086</v>
      </c>
      <c r="J71" s="109"/>
      <c r="K71" s="95"/>
      <c r="L71" s="95"/>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71"/>
      <c r="B72" s="72"/>
      <c r="C72" s="10" t="s">
        <v>327</v>
      </c>
      <c r="D72" s="10">
        <v>1138</v>
      </c>
      <c r="E72" s="9"/>
      <c r="F72" s="228" t="s">
        <v>376</v>
      </c>
      <c r="G72" s="229"/>
      <c r="H72" s="11">
        <v>0</v>
      </c>
      <c r="I72" s="11">
        <f t="shared" si="2"/>
        <v>1138</v>
      </c>
      <c r="J72" s="109"/>
      <c r="K72" s="95"/>
      <c r="L72" s="95"/>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c r="B73" s="72"/>
      <c r="C73" s="10" t="s">
        <v>330</v>
      </c>
      <c r="D73" s="10">
        <v>47695</v>
      </c>
      <c r="E73" s="9"/>
      <c r="F73" s="228" t="s">
        <v>376</v>
      </c>
      <c r="G73" s="229"/>
      <c r="H73" s="11">
        <v>0</v>
      </c>
      <c r="I73" s="11">
        <f t="shared" si="2"/>
        <v>47695</v>
      </c>
      <c r="J73" s="109"/>
      <c r="K73" s="95"/>
      <c r="L73" s="95"/>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c r="B74" s="72"/>
      <c r="C74" s="10" t="s">
        <v>331</v>
      </c>
      <c r="D74" s="10">
        <v>296651</v>
      </c>
      <c r="E74" s="9"/>
      <c r="F74" s="228" t="s">
        <v>376</v>
      </c>
      <c r="G74" s="229"/>
      <c r="H74" s="11">
        <v>0</v>
      </c>
      <c r="I74" s="11">
        <f t="shared" si="2"/>
        <v>296651</v>
      </c>
      <c r="J74" s="109"/>
      <c r="K74" s="95"/>
      <c r="L74" s="95"/>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v>2.2999999999999998</v>
      </c>
      <c r="B75" s="72" t="s">
        <v>159</v>
      </c>
      <c r="C75" s="10" t="s">
        <v>324</v>
      </c>
      <c r="D75" s="10">
        <v>4478489</v>
      </c>
      <c r="E75" s="9"/>
      <c r="F75" s="228" t="s">
        <v>376</v>
      </c>
      <c r="G75" s="229"/>
      <c r="H75" s="11">
        <v>0</v>
      </c>
      <c r="I75" s="11">
        <f t="shared" si="2"/>
        <v>4478489</v>
      </c>
      <c r="J75" s="236"/>
      <c r="K75" s="237"/>
      <c r="L75" s="237"/>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30" customHeight="1" x14ac:dyDescent="0.25">
      <c r="A76" s="71"/>
      <c r="B76" s="72"/>
      <c r="C76" s="10" t="s">
        <v>325</v>
      </c>
      <c r="D76" s="10">
        <v>6525</v>
      </c>
      <c r="E76" s="9"/>
      <c r="F76" s="228" t="s">
        <v>376</v>
      </c>
      <c r="G76" s="229"/>
      <c r="H76" s="11">
        <v>0</v>
      </c>
      <c r="I76" s="11">
        <f t="shared" si="2"/>
        <v>6525</v>
      </c>
      <c r="J76" s="109"/>
      <c r="K76" s="95"/>
      <c r="L76" s="95"/>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52" customFormat="1" ht="30" customHeight="1" x14ac:dyDescent="0.25">
      <c r="A77" s="71"/>
      <c r="B77" s="72"/>
      <c r="C77" s="10" t="s">
        <v>327</v>
      </c>
      <c r="D77" s="10">
        <v>541878</v>
      </c>
      <c r="E77" s="9"/>
      <c r="F77" s="228" t="s">
        <v>376</v>
      </c>
      <c r="G77" s="229"/>
      <c r="H77" s="11">
        <v>0</v>
      </c>
      <c r="I77" s="11">
        <f t="shared" si="2"/>
        <v>541878</v>
      </c>
      <c r="J77" s="109"/>
      <c r="K77" s="95"/>
      <c r="L77" s="95"/>
      <c r="M77"/>
      <c r="N77" s="45"/>
      <c r="O77" s="45"/>
      <c r="P77" s="45"/>
      <c r="Q77" s="45"/>
      <c r="R77"/>
      <c r="S77"/>
      <c r="T77"/>
      <c r="U77"/>
      <c r="V77"/>
      <c r="W77"/>
      <c r="X77"/>
      <c r="Y77"/>
      <c r="Z77"/>
      <c r="AA77"/>
      <c r="AB77"/>
      <c r="AC77"/>
      <c r="AD77"/>
      <c r="AE77"/>
      <c r="AF77"/>
      <c r="AG77"/>
      <c r="AH77"/>
      <c r="AI77"/>
      <c r="AJ77"/>
      <c r="AK77"/>
      <c r="AL77"/>
      <c r="AM77"/>
      <c r="AN77"/>
      <c r="AO77"/>
      <c r="AP77"/>
      <c r="AQ77"/>
      <c r="AR77"/>
      <c r="AS77"/>
      <c r="AT77"/>
      <c r="AU77"/>
      <c r="AV77"/>
    </row>
    <row r="78" spans="1:48" s="52" customFormat="1" ht="30" customHeight="1" x14ac:dyDescent="0.25">
      <c r="A78" s="71"/>
      <c r="B78" s="72"/>
      <c r="C78" s="10" t="s">
        <v>328</v>
      </c>
      <c r="D78" s="10">
        <v>137697</v>
      </c>
      <c r="E78" s="9"/>
      <c r="F78" s="228" t="s">
        <v>376</v>
      </c>
      <c r="G78" s="229"/>
      <c r="H78" s="11">
        <v>0</v>
      </c>
      <c r="I78" s="11">
        <f t="shared" si="2"/>
        <v>137697</v>
      </c>
      <c r="J78" s="109"/>
      <c r="K78" s="95"/>
      <c r="L78" s="95"/>
      <c r="M78"/>
      <c r="N78" s="45"/>
      <c r="O78" s="45"/>
      <c r="P78" s="45"/>
      <c r="Q78" s="45"/>
      <c r="R78"/>
      <c r="S78"/>
      <c r="T78"/>
      <c r="U78"/>
      <c r="V78"/>
      <c r="W78"/>
      <c r="X78"/>
      <c r="Y78"/>
      <c r="Z78"/>
      <c r="AA78"/>
      <c r="AB78"/>
      <c r="AC78"/>
      <c r="AD78"/>
      <c r="AE78"/>
      <c r="AF78"/>
      <c r="AG78"/>
      <c r="AH78"/>
      <c r="AI78"/>
      <c r="AJ78"/>
      <c r="AK78"/>
      <c r="AL78"/>
      <c r="AM78"/>
      <c r="AN78"/>
      <c r="AO78"/>
      <c r="AP78"/>
      <c r="AQ78"/>
      <c r="AR78"/>
      <c r="AS78"/>
      <c r="AT78"/>
      <c r="AU78"/>
      <c r="AV78"/>
    </row>
    <row r="79" spans="1:48" s="52" customFormat="1" ht="30" customHeight="1" x14ac:dyDescent="0.25">
      <c r="A79" s="71"/>
      <c r="B79" s="72"/>
      <c r="C79" s="10" t="s">
        <v>329</v>
      </c>
      <c r="D79" s="10">
        <v>43760</v>
      </c>
      <c r="E79" s="9"/>
      <c r="F79" s="228" t="s">
        <v>376</v>
      </c>
      <c r="G79" s="229"/>
      <c r="H79" s="11">
        <v>0</v>
      </c>
      <c r="I79" s="11">
        <f t="shared" si="2"/>
        <v>43760</v>
      </c>
      <c r="J79" s="109"/>
      <c r="K79" s="95"/>
      <c r="L79" s="95"/>
      <c r="M79"/>
      <c r="N79" s="45"/>
      <c r="O79" s="45"/>
      <c r="P79" s="45"/>
      <c r="Q79" s="45"/>
      <c r="R79"/>
      <c r="S79"/>
      <c r="T79"/>
      <c r="U79"/>
      <c r="V79"/>
      <c r="W79"/>
      <c r="X79"/>
      <c r="Y79"/>
      <c r="Z79"/>
      <c r="AA79"/>
      <c r="AB79"/>
      <c r="AC79"/>
      <c r="AD79"/>
      <c r="AE79"/>
      <c r="AF79"/>
      <c r="AG79"/>
      <c r="AH79"/>
      <c r="AI79"/>
      <c r="AJ79"/>
      <c r="AK79"/>
      <c r="AL79"/>
      <c r="AM79"/>
      <c r="AN79"/>
      <c r="AO79"/>
      <c r="AP79"/>
      <c r="AQ79"/>
      <c r="AR79"/>
      <c r="AS79"/>
      <c r="AT79"/>
      <c r="AU79"/>
      <c r="AV79"/>
    </row>
    <row r="80" spans="1:48" s="52" customFormat="1" ht="30" customHeight="1" x14ac:dyDescent="0.25">
      <c r="A80" s="71"/>
      <c r="B80" s="72"/>
      <c r="C80" s="10" t="s">
        <v>326</v>
      </c>
      <c r="D80" s="10">
        <v>1851736</v>
      </c>
      <c r="E80" s="9"/>
      <c r="F80" s="228" t="s">
        <v>376</v>
      </c>
      <c r="G80" s="229"/>
      <c r="H80" s="11">
        <v>0</v>
      </c>
      <c r="I80" s="11">
        <f t="shared" si="2"/>
        <v>1851736</v>
      </c>
      <c r="J80" s="109"/>
      <c r="K80" s="95"/>
      <c r="L80" s="95"/>
      <c r="M80"/>
      <c r="N80" s="45"/>
      <c r="O80" s="45"/>
      <c r="P80" s="45"/>
      <c r="Q80" s="45"/>
      <c r="R80"/>
      <c r="S80"/>
      <c r="T80"/>
      <c r="U80"/>
      <c r="V80"/>
      <c r="W80"/>
      <c r="X80"/>
      <c r="Y80"/>
      <c r="Z80"/>
      <c r="AA80"/>
      <c r="AB80"/>
      <c r="AC80"/>
      <c r="AD80"/>
      <c r="AE80"/>
      <c r="AF80"/>
      <c r="AG80"/>
      <c r="AH80"/>
      <c r="AI80"/>
      <c r="AJ80"/>
      <c r="AK80"/>
      <c r="AL80"/>
      <c r="AM80"/>
      <c r="AN80"/>
      <c r="AO80"/>
      <c r="AP80"/>
      <c r="AQ80"/>
      <c r="AR80"/>
      <c r="AS80"/>
      <c r="AT80"/>
      <c r="AU80"/>
      <c r="AV80"/>
    </row>
    <row r="81" spans="1:48" s="52" customFormat="1" ht="30" customHeight="1" x14ac:dyDescent="0.25">
      <c r="A81" s="71">
        <v>2.4</v>
      </c>
      <c r="B81" s="72" t="s">
        <v>160</v>
      </c>
      <c r="C81" s="10" t="s">
        <v>324</v>
      </c>
      <c r="D81" s="10">
        <v>979200</v>
      </c>
      <c r="E81" s="9"/>
      <c r="F81" s="228" t="s">
        <v>376</v>
      </c>
      <c r="G81" s="229"/>
      <c r="H81" s="11">
        <v>0</v>
      </c>
      <c r="I81" s="11">
        <f t="shared" si="2"/>
        <v>979200</v>
      </c>
      <c r="J81" s="236"/>
      <c r="K81" s="237"/>
      <c r="L81" s="237"/>
      <c r="M81"/>
      <c r="N81" s="45"/>
      <c r="O81" s="45"/>
      <c r="P81" s="45"/>
      <c r="Q81" s="45"/>
      <c r="R81"/>
      <c r="S81"/>
      <c r="T81"/>
      <c r="U81"/>
      <c r="V81"/>
      <c r="W81"/>
      <c r="X81"/>
      <c r="Y81"/>
      <c r="Z81"/>
      <c r="AA81"/>
      <c r="AB81"/>
      <c r="AC81"/>
      <c r="AD81"/>
      <c r="AE81"/>
      <c r="AF81"/>
      <c r="AG81"/>
      <c r="AH81"/>
      <c r="AI81"/>
      <c r="AJ81"/>
      <c r="AK81"/>
      <c r="AL81"/>
      <c r="AM81"/>
      <c r="AN81"/>
      <c r="AO81"/>
      <c r="AP81"/>
      <c r="AQ81"/>
      <c r="AR81"/>
      <c r="AS81"/>
      <c r="AT81"/>
      <c r="AU81"/>
      <c r="AV81"/>
    </row>
    <row r="82" spans="1:48" s="52" customFormat="1" ht="30" customHeight="1" x14ac:dyDescent="0.25">
      <c r="A82" s="71"/>
      <c r="B82" s="72"/>
      <c r="C82" s="10" t="s">
        <v>325</v>
      </c>
      <c r="D82" s="10">
        <v>256160</v>
      </c>
      <c r="E82" s="9"/>
      <c r="F82" s="228" t="s">
        <v>376</v>
      </c>
      <c r="G82" s="229"/>
      <c r="H82" s="11">
        <v>0</v>
      </c>
      <c r="I82" s="11">
        <f t="shared" si="2"/>
        <v>256160</v>
      </c>
      <c r="J82" s="109"/>
      <c r="K82" s="95"/>
      <c r="L82" s="95"/>
      <c r="M82"/>
      <c r="N82" s="45"/>
      <c r="O82" s="45"/>
      <c r="P82" s="45"/>
      <c r="Q82" s="45"/>
      <c r="R82"/>
      <c r="S82"/>
      <c r="T82"/>
      <c r="U82"/>
      <c r="V82"/>
      <c r="W82"/>
      <c r="X82"/>
      <c r="Y82"/>
      <c r="Z82"/>
      <c r="AA82"/>
      <c r="AB82"/>
      <c r="AC82"/>
      <c r="AD82"/>
      <c r="AE82"/>
      <c r="AF82"/>
      <c r="AG82"/>
      <c r="AH82"/>
      <c r="AI82"/>
      <c r="AJ82"/>
      <c r="AK82"/>
      <c r="AL82"/>
      <c r="AM82"/>
      <c r="AN82"/>
      <c r="AO82"/>
      <c r="AP82"/>
      <c r="AQ82"/>
      <c r="AR82"/>
      <c r="AS82"/>
      <c r="AT82"/>
      <c r="AU82"/>
      <c r="AV82"/>
    </row>
    <row r="83" spans="1:48" s="52" customFormat="1" ht="30" customHeight="1" x14ac:dyDescent="0.25">
      <c r="A83" s="71">
        <v>2.5</v>
      </c>
      <c r="B83" s="72" t="s">
        <v>161</v>
      </c>
      <c r="C83" s="10" t="s">
        <v>332</v>
      </c>
      <c r="D83" s="10">
        <v>4271586</v>
      </c>
      <c r="E83" s="9"/>
      <c r="F83" s="228" t="s">
        <v>376</v>
      </c>
      <c r="G83" s="229"/>
      <c r="H83" s="11">
        <v>0</v>
      </c>
      <c r="I83" s="11">
        <f t="shared" si="2"/>
        <v>4271586</v>
      </c>
      <c r="J83" s="236"/>
      <c r="K83" s="237"/>
      <c r="L83" s="237"/>
      <c r="M83"/>
      <c r="N83" s="45"/>
      <c r="O83" s="45"/>
      <c r="P83" s="45"/>
      <c r="Q83" s="45"/>
      <c r="R83"/>
      <c r="S83"/>
      <c r="T83"/>
      <c r="U83"/>
      <c r="V83"/>
      <c r="W83"/>
      <c r="X83"/>
      <c r="Y83"/>
      <c r="Z83"/>
      <c r="AA83"/>
      <c r="AB83"/>
      <c r="AC83"/>
      <c r="AD83"/>
      <c r="AE83"/>
      <c r="AF83"/>
      <c r="AG83"/>
      <c r="AH83"/>
      <c r="AI83"/>
      <c r="AJ83"/>
      <c r="AK83"/>
      <c r="AL83"/>
      <c r="AM83"/>
      <c r="AN83"/>
      <c r="AO83"/>
      <c r="AP83"/>
      <c r="AQ83"/>
      <c r="AR83"/>
      <c r="AS83"/>
      <c r="AT83"/>
      <c r="AU83"/>
      <c r="AV83"/>
    </row>
    <row r="84" spans="1:48" s="52" customFormat="1" ht="30" customHeight="1" x14ac:dyDescent="0.25">
      <c r="A84" s="71"/>
      <c r="B84" s="72"/>
      <c r="C84" s="10" t="s">
        <v>336</v>
      </c>
      <c r="D84" s="10">
        <v>478332</v>
      </c>
      <c r="E84" s="9"/>
      <c r="F84" s="228" t="s">
        <v>376</v>
      </c>
      <c r="G84" s="229"/>
      <c r="H84" s="11">
        <v>0</v>
      </c>
      <c r="I84" s="11">
        <f t="shared" si="2"/>
        <v>478332</v>
      </c>
      <c r="J84" s="109"/>
      <c r="K84" s="95"/>
      <c r="L84" s="95"/>
      <c r="M84"/>
      <c r="N84" s="45"/>
      <c r="O84" s="45"/>
      <c r="P84" s="45"/>
      <c r="Q84" s="45"/>
      <c r="R84"/>
      <c r="S84"/>
      <c r="T84"/>
      <c r="U84"/>
      <c r="V84"/>
      <c r="W84"/>
      <c r="X84"/>
      <c r="Y84"/>
      <c r="Z84"/>
      <c r="AA84"/>
      <c r="AB84"/>
      <c r="AC84"/>
      <c r="AD84"/>
      <c r="AE84"/>
      <c r="AF84"/>
      <c r="AG84"/>
      <c r="AH84"/>
      <c r="AI84"/>
      <c r="AJ84"/>
      <c r="AK84"/>
      <c r="AL84"/>
      <c r="AM84"/>
      <c r="AN84"/>
      <c r="AO84"/>
      <c r="AP84"/>
      <c r="AQ84"/>
      <c r="AR84"/>
      <c r="AS84"/>
      <c r="AT84"/>
      <c r="AU84"/>
      <c r="AV84"/>
    </row>
    <row r="85" spans="1:48" s="52" customFormat="1" ht="30" customHeight="1" x14ac:dyDescent="0.25">
      <c r="A85" s="71"/>
      <c r="B85" s="72"/>
      <c r="C85" s="10" t="s">
        <v>333</v>
      </c>
      <c r="D85" s="10">
        <v>60427</v>
      </c>
      <c r="E85" s="9"/>
      <c r="F85" s="228" t="s">
        <v>376</v>
      </c>
      <c r="G85" s="229"/>
      <c r="H85" s="11">
        <v>0</v>
      </c>
      <c r="I85" s="11">
        <f t="shared" si="2"/>
        <v>60427</v>
      </c>
      <c r="J85" s="109"/>
      <c r="K85" s="95"/>
      <c r="L85" s="95"/>
      <c r="M85"/>
      <c r="N85" s="45"/>
      <c r="O85" s="45"/>
      <c r="P85" s="45"/>
      <c r="Q85" s="45"/>
      <c r="R85"/>
      <c r="S85"/>
      <c r="T85"/>
      <c r="U85"/>
      <c r="V85"/>
      <c r="W85"/>
      <c r="X85"/>
      <c r="Y85"/>
      <c r="Z85"/>
      <c r="AA85"/>
      <c r="AB85"/>
      <c r="AC85"/>
      <c r="AD85"/>
      <c r="AE85"/>
      <c r="AF85"/>
      <c r="AG85"/>
      <c r="AH85"/>
      <c r="AI85"/>
      <c r="AJ85"/>
      <c r="AK85"/>
      <c r="AL85"/>
      <c r="AM85"/>
      <c r="AN85"/>
      <c r="AO85"/>
      <c r="AP85"/>
      <c r="AQ85"/>
      <c r="AR85"/>
      <c r="AS85"/>
      <c r="AT85"/>
      <c r="AU85"/>
      <c r="AV85"/>
    </row>
    <row r="86" spans="1:48" s="52" customFormat="1" ht="30" customHeight="1" x14ac:dyDescent="0.25">
      <c r="A86" s="71"/>
      <c r="B86" s="72"/>
      <c r="C86" s="10" t="s">
        <v>334</v>
      </c>
      <c r="D86" s="10">
        <v>162951</v>
      </c>
      <c r="E86" s="9"/>
      <c r="F86" s="228" t="s">
        <v>376</v>
      </c>
      <c r="G86" s="229"/>
      <c r="H86" s="11">
        <v>0</v>
      </c>
      <c r="I86" s="11">
        <f t="shared" si="2"/>
        <v>162951</v>
      </c>
      <c r="J86" s="109"/>
      <c r="K86" s="95"/>
      <c r="L86" s="95"/>
      <c r="M86"/>
      <c r="N86" s="45"/>
      <c r="O86" s="45"/>
      <c r="P86" s="45"/>
      <c r="Q86" s="45"/>
      <c r="R86"/>
      <c r="S86"/>
      <c r="T86"/>
      <c r="U86"/>
      <c r="V86"/>
      <c r="W86"/>
      <c r="X86"/>
      <c r="Y86"/>
      <c r="Z86"/>
      <c r="AA86"/>
      <c r="AB86"/>
      <c r="AC86"/>
      <c r="AD86"/>
      <c r="AE86"/>
      <c r="AF86"/>
      <c r="AG86"/>
      <c r="AH86"/>
      <c r="AI86"/>
      <c r="AJ86"/>
      <c r="AK86"/>
      <c r="AL86"/>
      <c r="AM86"/>
      <c r="AN86"/>
      <c r="AO86"/>
      <c r="AP86"/>
      <c r="AQ86"/>
      <c r="AR86"/>
      <c r="AS86"/>
      <c r="AT86"/>
      <c r="AU86"/>
      <c r="AV86"/>
    </row>
    <row r="87" spans="1:48" s="52" customFormat="1" ht="30" customHeight="1" x14ac:dyDescent="0.25">
      <c r="A87" s="71"/>
      <c r="B87" s="72"/>
      <c r="C87" s="10" t="s">
        <v>335</v>
      </c>
      <c r="D87" s="10">
        <v>19928</v>
      </c>
      <c r="E87" s="9"/>
      <c r="F87" s="228" t="s">
        <v>376</v>
      </c>
      <c r="G87" s="229"/>
      <c r="H87" s="11">
        <v>0</v>
      </c>
      <c r="I87" s="11">
        <f t="shared" si="2"/>
        <v>19928</v>
      </c>
      <c r="J87" s="109"/>
      <c r="K87" s="95"/>
      <c r="L87" s="95"/>
      <c r="M87"/>
      <c r="N87" s="45"/>
      <c r="O87" s="45"/>
      <c r="P87" s="45"/>
      <c r="Q87" s="45"/>
      <c r="R87"/>
      <c r="S87"/>
      <c r="T87"/>
      <c r="U87"/>
      <c r="V87"/>
      <c r="W87"/>
      <c r="X87"/>
      <c r="Y87"/>
      <c r="Z87"/>
      <c r="AA87"/>
      <c r="AB87"/>
      <c r="AC87"/>
      <c r="AD87"/>
      <c r="AE87"/>
      <c r="AF87"/>
      <c r="AG87"/>
      <c r="AH87"/>
      <c r="AI87"/>
      <c r="AJ87"/>
      <c r="AK87"/>
      <c r="AL87"/>
      <c r="AM87"/>
      <c r="AN87"/>
      <c r="AO87"/>
      <c r="AP87"/>
      <c r="AQ87"/>
      <c r="AR87"/>
      <c r="AS87"/>
      <c r="AT87"/>
      <c r="AU87"/>
      <c r="AV87"/>
    </row>
    <row r="88" spans="1:48" s="52" customFormat="1" ht="30" customHeight="1" x14ac:dyDescent="0.25">
      <c r="A88" s="71"/>
      <c r="B88" s="72"/>
      <c r="C88" s="10" t="s">
        <v>337</v>
      </c>
      <c r="D88" s="10">
        <v>1764000</v>
      </c>
      <c r="E88" s="9"/>
      <c r="F88" s="228" t="s">
        <v>376</v>
      </c>
      <c r="G88" s="229"/>
      <c r="H88" s="11">
        <v>0</v>
      </c>
      <c r="I88" s="11">
        <f t="shared" si="2"/>
        <v>1764000</v>
      </c>
      <c r="J88" s="109"/>
      <c r="K88" s="95"/>
      <c r="L88" s="95"/>
      <c r="M88"/>
      <c r="N88" s="45"/>
      <c r="O88" s="45"/>
      <c r="P88" s="45"/>
      <c r="Q88" s="45"/>
      <c r="R88"/>
      <c r="S88"/>
      <c r="T88"/>
      <c r="U88"/>
      <c r="V88"/>
      <c r="W88"/>
      <c r="X88"/>
      <c r="Y88"/>
      <c r="Z88"/>
      <c r="AA88"/>
      <c r="AB88"/>
      <c r="AC88"/>
      <c r="AD88"/>
      <c r="AE88"/>
      <c r="AF88"/>
      <c r="AG88"/>
      <c r="AH88"/>
      <c r="AI88"/>
      <c r="AJ88"/>
      <c r="AK88"/>
      <c r="AL88"/>
      <c r="AM88"/>
      <c r="AN88"/>
      <c r="AO88"/>
      <c r="AP88"/>
      <c r="AQ88"/>
      <c r="AR88"/>
      <c r="AS88"/>
      <c r="AT88"/>
      <c r="AU88"/>
      <c r="AV88"/>
    </row>
    <row r="89" spans="1:48" s="52" customFormat="1" ht="30" customHeight="1" x14ac:dyDescent="0.25">
      <c r="A89" s="71"/>
      <c r="B89" s="72"/>
      <c r="C89" s="10" t="s">
        <v>338</v>
      </c>
      <c r="D89" s="10">
        <v>723300</v>
      </c>
      <c r="E89" s="9"/>
      <c r="F89" s="228" t="s">
        <v>376</v>
      </c>
      <c r="G89" s="229"/>
      <c r="H89" s="11">
        <v>0</v>
      </c>
      <c r="I89" s="11">
        <f t="shared" si="2"/>
        <v>723300</v>
      </c>
      <c r="J89" s="109"/>
      <c r="K89" s="95"/>
      <c r="L89" s="95"/>
      <c r="M89"/>
      <c r="N89" s="45"/>
      <c r="O89" s="45"/>
      <c r="P89" s="45"/>
      <c r="Q89" s="45"/>
      <c r="R89"/>
      <c r="S89"/>
      <c r="T89"/>
      <c r="U89"/>
      <c r="V89"/>
      <c r="W89"/>
      <c r="X89"/>
      <c r="Y89"/>
      <c r="Z89"/>
      <c r="AA89"/>
      <c r="AB89"/>
      <c r="AC89"/>
      <c r="AD89"/>
      <c r="AE89"/>
      <c r="AF89"/>
      <c r="AG89"/>
      <c r="AH89"/>
      <c r="AI89"/>
      <c r="AJ89"/>
      <c r="AK89"/>
      <c r="AL89"/>
      <c r="AM89"/>
      <c r="AN89"/>
      <c r="AO89"/>
      <c r="AP89"/>
      <c r="AQ89"/>
      <c r="AR89"/>
      <c r="AS89"/>
      <c r="AT89"/>
      <c r="AU89"/>
      <c r="AV89"/>
    </row>
    <row r="90" spans="1:48" s="52" customFormat="1" ht="30" customHeight="1" x14ac:dyDescent="0.25">
      <c r="A90" s="71"/>
      <c r="B90" s="72"/>
      <c r="C90" s="10" t="s">
        <v>339</v>
      </c>
      <c r="D90" s="10">
        <v>301869</v>
      </c>
      <c r="E90" s="9"/>
      <c r="F90" s="228" t="s">
        <v>376</v>
      </c>
      <c r="G90" s="229"/>
      <c r="H90" s="11">
        <v>0</v>
      </c>
      <c r="I90" s="11">
        <f t="shared" si="2"/>
        <v>301869</v>
      </c>
      <c r="J90" s="109"/>
      <c r="K90" s="95"/>
      <c r="L90" s="95"/>
      <c r="M90"/>
      <c r="N90" s="45"/>
      <c r="O90" s="45"/>
      <c r="P90" s="45"/>
      <c r="Q90" s="45"/>
      <c r="R90"/>
      <c r="S90"/>
      <c r="T90"/>
      <c r="U90"/>
      <c r="V90"/>
      <c r="W90"/>
      <c r="X90"/>
      <c r="Y90"/>
      <c r="Z90"/>
      <c r="AA90"/>
      <c r="AB90"/>
      <c r="AC90"/>
      <c r="AD90"/>
      <c r="AE90"/>
      <c r="AF90"/>
      <c r="AG90"/>
      <c r="AH90"/>
      <c r="AI90"/>
      <c r="AJ90"/>
      <c r="AK90"/>
      <c r="AL90"/>
      <c r="AM90"/>
      <c r="AN90"/>
      <c r="AO90"/>
      <c r="AP90"/>
      <c r="AQ90"/>
      <c r="AR90"/>
      <c r="AS90"/>
      <c r="AT90"/>
      <c r="AU90"/>
      <c r="AV90"/>
    </row>
    <row r="91" spans="1:48" s="52" customFormat="1" ht="30" customHeight="1" x14ac:dyDescent="0.25">
      <c r="A91" s="71"/>
      <c r="B91" s="72"/>
      <c r="C91" s="10" t="s">
        <v>340</v>
      </c>
      <c r="D91" s="10">
        <v>72560</v>
      </c>
      <c r="E91" s="9"/>
      <c r="F91" s="228" t="s">
        <v>376</v>
      </c>
      <c r="G91" s="229"/>
      <c r="H91" s="11">
        <v>0</v>
      </c>
      <c r="I91" s="11">
        <f t="shared" si="2"/>
        <v>72560</v>
      </c>
      <c r="J91" s="109"/>
      <c r="K91" s="95"/>
      <c r="L91" s="95"/>
      <c r="M91"/>
      <c r="N91" s="45"/>
      <c r="O91" s="45"/>
      <c r="P91" s="45"/>
      <c r="Q91" s="45"/>
      <c r="R91"/>
      <c r="S91"/>
      <c r="T91"/>
      <c r="U91"/>
      <c r="V91"/>
      <c r="W91"/>
      <c r="X91"/>
      <c r="Y91"/>
      <c r="Z91"/>
      <c r="AA91"/>
      <c r="AB91"/>
      <c r="AC91"/>
      <c r="AD91"/>
      <c r="AE91"/>
      <c r="AF91"/>
      <c r="AG91"/>
      <c r="AH91"/>
      <c r="AI91"/>
      <c r="AJ91"/>
      <c r="AK91"/>
      <c r="AL91"/>
      <c r="AM91"/>
      <c r="AN91"/>
      <c r="AO91"/>
      <c r="AP91"/>
      <c r="AQ91"/>
      <c r="AR91"/>
      <c r="AS91"/>
      <c r="AT91"/>
      <c r="AU91"/>
      <c r="AV91"/>
    </row>
    <row r="92" spans="1:48" s="52" customFormat="1" ht="30" customHeight="1" x14ac:dyDescent="0.25">
      <c r="A92" s="71"/>
      <c r="B92" s="72"/>
      <c r="C92" s="10" t="s">
        <v>326</v>
      </c>
      <c r="D92" s="10">
        <v>4521</v>
      </c>
      <c r="E92" s="9"/>
      <c r="F92" s="228" t="s">
        <v>376</v>
      </c>
      <c r="G92" s="229"/>
      <c r="H92" s="11">
        <v>0</v>
      </c>
      <c r="I92" s="11">
        <f t="shared" si="2"/>
        <v>4521</v>
      </c>
      <c r="J92" s="109"/>
      <c r="K92" s="95"/>
      <c r="L92" s="95"/>
      <c r="M92"/>
      <c r="N92" s="45"/>
      <c r="O92" s="45"/>
      <c r="P92" s="45"/>
      <c r="Q92" s="45"/>
      <c r="R92"/>
      <c r="S92"/>
      <c r="T92"/>
      <c r="U92"/>
      <c r="V92"/>
      <c r="W92"/>
      <c r="X92"/>
      <c r="Y92"/>
      <c r="Z92"/>
      <c r="AA92"/>
      <c r="AB92"/>
      <c r="AC92"/>
      <c r="AD92"/>
      <c r="AE92"/>
      <c r="AF92"/>
      <c r="AG92"/>
      <c r="AH92"/>
      <c r="AI92"/>
      <c r="AJ92"/>
      <c r="AK92"/>
      <c r="AL92"/>
      <c r="AM92"/>
      <c r="AN92"/>
      <c r="AO92"/>
      <c r="AP92"/>
      <c r="AQ92"/>
      <c r="AR92"/>
      <c r="AS92"/>
      <c r="AT92"/>
      <c r="AU92"/>
      <c r="AV92"/>
    </row>
    <row r="93" spans="1:48" s="52" customFormat="1" ht="30" customHeight="1" x14ac:dyDescent="0.25">
      <c r="A93" s="71"/>
      <c r="B93" s="72"/>
      <c r="C93" s="10" t="s">
        <v>341</v>
      </c>
      <c r="D93" s="10">
        <v>1102</v>
      </c>
      <c r="E93" s="9"/>
      <c r="F93" s="228" t="s">
        <v>376</v>
      </c>
      <c r="G93" s="229"/>
      <c r="H93" s="11">
        <v>0</v>
      </c>
      <c r="I93" s="11">
        <f t="shared" si="2"/>
        <v>1102</v>
      </c>
      <c r="J93" s="109"/>
      <c r="K93" s="95"/>
      <c r="L93" s="95"/>
      <c r="M93"/>
      <c r="N93" s="45"/>
      <c r="O93" s="45"/>
      <c r="P93" s="45"/>
      <c r="Q93" s="45"/>
      <c r="R93"/>
      <c r="S93"/>
      <c r="T93"/>
      <c r="U93"/>
      <c r="V93"/>
      <c r="W93"/>
      <c r="X93"/>
      <c r="Y93"/>
      <c r="Z93"/>
      <c r="AA93"/>
      <c r="AB93"/>
      <c r="AC93"/>
      <c r="AD93"/>
      <c r="AE93"/>
      <c r="AF93"/>
      <c r="AG93"/>
      <c r="AH93"/>
      <c r="AI93"/>
      <c r="AJ93"/>
      <c r="AK93"/>
      <c r="AL93"/>
      <c r="AM93"/>
      <c r="AN93"/>
      <c r="AO93"/>
      <c r="AP93"/>
      <c r="AQ93"/>
      <c r="AR93"/>
      <c r="AS93"/>
      <c r="AT93"/>
      <c r="AU93"/>
      <c r="AV93"/>
    </row>
    <row r="94" spans="1:48" s="52" customFormat="1" ht="30" customHeight="1" x14ac:dyDescent="0.25">
      <c r="A94" s="71">
        <v>2.6</v>
      </c>
      <c r="B94" s="72" t="s">
        <v>162</v>
      </c>
      <c r="C94" s="10" t="s">
        <v>343</v>
      </c>
      <c r="D94" s="10">
        <v>375</v>
      </c>
      <c r="E94" s="9"/>
      <c r="F94" s="228" t="s">
        <v>376</v>
      </c>
      <c r="G94" s="229"/>
      <c r="H94" s="11">
        <v>0</v>
      </c>
      <c r="I94" s="11">
        <f t="shared" si="2"/>
        <v>375</v>
      </c>
      <c r="J94" s="236"/>
      <c r="K94" s="237"/>
      <c r="L94" s="237"/>
      <c r="M94"/>
      <c r="N94" s="45"/>
      <c r="O94" s="45"/>
      <c r="P94" s="45"/>
      <c r="Q94" s="45"/>
      <c r="R94"/>
      <c r="S94"/>
      <c r="T94"/>
      <c r="U94"/>
      <c r="V94"/>
      <c r="W94"/>
      <c r="X94"/>
      <c r="Y94"/>
      <c r="Z94"/>
      <c r="AA94"/>
      <c r="AB94"/>
      <c r="AC94"/>
      <c r="AD94"/>
      <c r="AE94"/>
      <c r="AF94"/>
      <c r="AG94"/>
      <c r="AH94"/>
      <c r="AI94"/>
      <c r="AJ94"/>
      <c r="AK94"/>
      <c r="AL94"/>
      <c r="AM94"/>
      <c r="AN94"/>
      <c r="AO94"/>
      <c r="AP94"/>
      <c r="AQ94"/>
      <c r="AR94"/>
      <c r="AS94"/>
      <c r="AT94"/>
      <c r="AU94"/>
      <c r="AV94"/>
    </row>
    <row r="95" spans="1:48" s="52" customFormat="1" ht="30" customHeight="1" x14ac:dyDescent="0.25">
      <c r="A95" s="71"/>
      <c r="B95" s="72"/>
      <c r="C95" s="10" t="s">
        <v>344</v>
      </c>
      <c r="D95" s="10">
        <v>193580</v>
      </c>
      <c r="E95" s="9"/>
      <c r="F95" s="228" t="s">
        <v>376</v>
      </c>
      <c r="G95" s="229"/>
      <c r="H95" s="11">
        <v>0</v>
      </c>
      <c r="I95" s="11">
        <f t="shared" si="2"/>
        <v>193580</v>
      </c>
      <c r="J95" s="109"/>
      <c r="K95" s="95"/>
      <c r="L95" s="95"/>
      <c r="M95"/>
      <c r="N95" s="45"/>
      <c r="O95" s="45"/>
      <c r="P95" s="45"/>
      <c r="Q95" s="45"/>
      <c r="R95"/>
      <c r="S95"/>
      <c r="T95"/>
      <c r="U95"/>
      <c r="V95"/>
      <c r="W95"/>
      <c r="X95"/>
      <c r="Y95"/>
      <c r="Z95"/>
      <c r="AA95"/>
      <c r="AB95"/>
      <c r="AC95"/>
      <c r="AD95"/>
      <c r="AE95"/>
      <c r="AF95"/>
      <c r="AG95"/>
      <c r="AH95"/>
      <c r="AI95"/>
      <c r="AJ95"/>
      <c r="AK95"/>
      <c r="AL95"/>
      <c r="AM95"/>
      <c r="AN95"/>
      <c r="AO95"/>
      <c r="AP95"/>
      <c r="AQ95"/>
      <c r="AR95"/>
      <c r="AS95"/>
      <c r="AT95"/>
      <c r="AU95"/>
      <c r="AV95"/>
    </row>
    <row r="96" spans="1:48" s="52" customFormat="1" ht="30" customHeight="1" x14ac:dyDescent="0.25">
      <c r="A96" s="71"/>
      <c r="B96" s="72"/>
      <c r="C96" s="10" t="s">
        <v>351</v>
      </c>
      <c r="D96" s="10">
        <v>347738</v>
      </c>
      <c r="E96" s="9"/>
      <c r="F96" s="228" t="s">
        <v>376</v>
      </c>
      <c r="G96" s="229"/>
      <c r="H96" s="11">
        <v>0</v>
      </c>
      <c r="I96" s="11">
        <f t="shared" si="2"/>
        <v>347738</v>
      </c>
      <c r="J96" s="109"/>
      <c r="K96" s="95"/>
      <c r="L96" s="95"/>
      <c r="M96"/>
      <c r="N96" s="45"/>
      <c r="O96" s="45"/>
      <c r="P96" s="45"/>
      <c r="Q96" s="45"/>
      <c r="R96"/>
      <c r="S96"/>
      <c r="T96"/>
      <c r="U96"/>
      <c r="V96"/>
      <c r="W96"/>
      <c r="X96"/>
      <c r="Y96"/>
      <c r="Z96"/>
      <c r="AA96"/>
      <c r="AB96"/>
      <c r="AC96"/>
      <c r="AD96"/>
      <c r="AE96"/>
      <c r="AF96"/>
      <c r="AG96"/>
      <c r="AH96"/>
      <c r="AI96"/>
      <c r="AJ96"/>
      <c r="AK96"/>
      <c r="AL96"/>
      <c r="AM96"/>
      <c r="AN96"/>
      <c r="AO96"/>
      <c r="AP96"/>
      <c r="AQ96"/>
      <c r="AR96"/>
      <c r="AS96"/>
      <c r="AT96"/>
      <c r="AU96"/>
      <c r="AV96"/>
    </row>
    <row r="97" spans="1:48" s="52" customFormat="1" ht="30" customHeight="1" x14ac:dyDescent="0.25">
      <c r="A97" s="71">
        <v>2.7</v>
      </c>
      <c r="B97" s="72" t="s">
        <v>163</v>
      </c>
      <c r="C97" s="10" t="s">
        <v>324</v>
      </c>
      <c r="D97" s="10">
        <v>4800000</v>
      </c>
      <c r="E97" s="9"/>
      <c r="F97" s="228" t="s">
        <v>376</v>
      </c>
      <c r="G97" s="229"/>
      <c r="H97" s="11">
        <v>0</v>
      </c>
      <c r="I97" s="11">
        <f t="shared" si="2"/>
        <v>4800000</v>
      </c>
      <c r="J97" s="236"/>
      <c r="K97" s="237"/>
      <c r="L97" s="237"/>
      <c r="M97"/>
      <c r="N97" s="45"/>
      <c r="O97" s="45"/>
      <c r="P97" s="45"/>
      <c r="Q97" s="45"/>
      <c r="R97"/>
      <c r="S97"/>
      <c r="T97"/>
      <c r="U97"/>
      <c r="V97"/>
      <c r="W97"/>
      <c r="X97"/>
      <c r="Y97"/>
      <c r="Z97"/>
      <c r="AA97"/>
      <c r="AB97"/>
      <c r="AC97"/>
      <c r="AD97"/>
      <c r="AE97"/>
      <c r="AF97"/>
      <c r="AG97"/>
      <c r="AH97"/>
      <c r="AI97"/>
      <c r="AJ97"/>
      <c r="AK97"/>
      <c r="AL97"/>
      <c r="AM97"/>
      <c r="AN97"/>
      <c r="AO97"/>
      <c r="AP97"/>
      <c r="AQ97"/>
      <c r="AR97"/>
      <c r="AS97"/>
      <c r="AT97"/>
      <c r="AU97"/>
      <c r="AV97"/>
    </row>
    <row r="98" spans="1:48" s="52" customFormat="1" ht="30" customHeight="1" x14ac:dyDescent="0.25">
      <c r="A98" s="71"/>
      <c r="B98" s="72"/>
      <c r="C98" s="10" t="s">
        <v>325</v>
      </c>
      <c r="D98" s="10">
        <v>51700</v>
      </c>
      <c r="E98" s="9"/>
      <c r="F98" s="228" t="s">
        <v>376</v>
      </c>
      <c r="G98" s="229"/>
      <c r="H98" s="11">
        <v>0</v>
      </c>
      <c r="I98" s="11">
        <f t="shared" si="2"/>
        <v>51700</v>
      </c>
      <c r="J98" s="109"/>
      <c r="K98" s="95"/>
      <c r="L98" s="95"/>
      <c r="M98"/>
      <c r="N98" s="45"/>
      <c r="O98" s="45"/>
      <c r="P98" s="45"/>
      <c r="Q98" s="45"/>
      <c r="R98"/>
      <c r="S98"/>
      <c r="T98"/>
      <c r="U98"/>
      <c r="V98"/>
      <c r="W98"/>
      <c r="X98"/>
      <c r="Y98"/>
      <c r="Z98"/>
      <c r="AA98"/>
      <c r="AB98"/>
      <c r="AC98"/>
      <c r="AD98"/>
      <c r="AE98"/>
      <c r="AF98"/>
      <c r="AG98"/>
      <c r="AH98"/>
      <c r="AI98"/>
      <c r="AJ98"/>
      <c r="AK98"/>
      <c r="AL98"/>
      <c r="AM98"/>
      <c r="AN98"/>
      <c r="AO98"/>
      <c r="AP98"/>
      <c r="AQ98"/>
      <c r="AR98"/>
      <c r="AS98"/>
      <c r="AT98"/>
      <c r="AU98"/>
      <c r="AV98"/>
    </row>
    <row r="99" spans="1:48" s="52" customFormat="1" ht="30" customHeight="1" x14ac:dyDescent="0.25">
      <c r="A99" s="71"/>
      <c r="B99" s="72"/>
      <c r="C99" s="10" t="s">
        <v>335</v>
      </c>
      <c r="D99" s="10">
        <v>574729</v>
      </c>
      <c r="E99" s="9"/>
      <c r="F99" s="228" t="s">
        <v>376</v>
      </c>
      <c r="G99" s="229"/>
      <c r="H99" s="11">
        <v>0</v>
      </c>
      <c r="I99" s="11">
        <f t="shared" si="2"/>
        <v>574729</v>
      </c>
      <c r="J99" s="109"/>
      <c r="K99" s="95"/>
      <c r="L99" s="95"/>
      <c r="M99"/>
      <c r="N99" s="45"/>
      <c r="O99" s="45"/>
      <c r="P99" s="45"/>
      <c r="Q99" s="45"/>
      <c r="R99"/>
      <c r="S99"/>
      <c r="T99"/>
      <c r="U99"/>
      <c r="V99"/>
      <c r="W99"/>
      <c r="X99"/>
      <c r="Y99"/>
      <c r="Z99"/>
      <c r="AA99"/>
      <c r="AB99"/>
      <c r="AC99"/>
      <c r="AD99"/>
      <c r="AE99"/>
      <c r="AF99"/>
      <c r="AG99"/>
      <c r="AH99"/>
      <c r="AI99"/>
      <c r="AJ99"/>
      <c r="AK99"/>
      <c r="AL99"/>
      <c r="AM99"/>
      <c r="AN99"/>
      <c r="AO99"/>
      <c r="AP99"/>
      <c r="AQ99"/>
      <c r="AR99"/>
      <c r="AS99"/>
      <c r="AT99"/>
      <c r="AU99"/>
      <c r="AV99"/>
    </row>
    <row r="100" spans="1:48" s="52" customFormat="1" ht="30" customHeight="1" x14ac:dyDescent="0.25">
      <c r="A100" s="71"/>
      <c r="B100" s="72"/>
      <c r="C100" s="10" t="s">
        <v>336</v>
      </c>
      <c r="D100" s="10">
        <v>24578</v>
      </c>
      <c r="E100" s="9"/>
      <c r="F100" s="228" t="s">
        <v>376</v>
      </c>
      <c r="G100" s="229"/>
      <c r="H100" s="11">
        <v>0</v>
      </c>
      <c r="I100" s="11">
        <f t="shared" si="2"/>
        <v>24578</v>
      </c>
      <c r="J100" s="109"/>
      <c r="K100" s="95"/>
      <c r="L100" s="95"/>
      <c r="M100"/>
      <c r="N100" s="45"/>
      <c r="O100" s="45"/>
      <c r="P100" s="45"/>
      <c r="Q100" s="45"/>
      <c r="R100"/>
      <c r="S100"/>
      <c r="T100"/>
      <c r="U100"/>
      <c r="V100"/>
      <c r="W100"/>
      <c r="X100"/>
      <c r="Y100"/>
      <c r="Z100"/>
      <c r="AA100"/>
      <c r="AB100"/>
      <c r="AC100"/>
      <c r="AD100"/>
      <c r="AE100"/>
      <c r="AF100"/>
      <c r="AG100"/>
      <c r="AH100"/>
      <c r="AI100"/>
      <c r="AJ100"/>
      <c r="AK100"/>
      <c r="AL100"/>
      <c r="AM100"/>
      <c r="AN100"/>
      <c r="AO100"/>
      <c r="AP100"/>
      <c r="AQ100"/>
      <c r="AR100"/>
      <c r="AS100"/>
      <c r="AT100"/>
      <c r="AU100"/>
      <c r="AV100"/>
    </row>
    <row r="101" spans="1:48" s="52" customFormat="1" ht="30" customHeight="1" x14ac:dyDescent="0.25">
      <c r="A101" s="71"/>
      <c r="B101" s="72"/>
      <c r="C101" s="10" t="s">
        <v>352</v>
      </c>
      <c r="D101" s="10">
        <v>132516</v>
      </c>
      <c r="E101" s="9"/>
      <c r="F101" s="228" t="s">
        <v>376</v>
      </c>
      <c r="G101" s="229"/>
      <c r="H101" s="11">
        <v>0</v>
      </c>
      <c r="I101" s="11">
        <f t="shared" si="2"/>
        <v>132516</v>
      </c>
      <c r="J101" s="109"/>
      <c r="K101" s="95"/>
      <c r="L101" s="95"/>
      <c r="M101"/>
      <c r="N101" s="45"/>
      <c r="O101" s="45"/>
      <c r="P101" s="45"/>
      <c r="Q101" s="45"/>
      <c r="R101"/>
      <c r="S101"/>
      <c r="T101"/>
      <c r="U101"/>
      <c r="V101"/>
      <c r="W101"/>
      <c r="X101"/>
      <c r="Y101"/>
      <c r="Z101"/>
      <c r="AA101"/>
      <c r="AB101"/>
      <c r="AC101"/>
      <c r="AD101"/>
      <c r="AE101"/>
      <c r="AF101"/>
      <c r="AG101"/>
      <c r="AH101"/>
      <c r="AI101"/>
      <c r="AJ101"/>
      <c r="AK101"/>
      <c r="AL101"/>
      <c r="AM101"/>
      <c r="AN101"/>
      <c r="AO101"/>
      <c r="AP101"/>
      <c r="AQ101"/>
      <c r="AR101"/>
      <c r="AS101"/>
      <c r="AT101"/>
      <c r="AU101"/>
      <c r="AV101"/>
    </row>
    <row r="102" spans="1:48" s="52" customFormat="1" ht="30" customHeight="1" x14ac:dyDescent="0.25">
      <c r="A102" s="71"/>
      <c r="B102" s="72"/>
      <c r="C102" s="10" t="s">
        <v>353</v>
      </c>
      <c r="D102" s="10">
        <v>62205</v>
      </c>
      <c r="E102" s="9"/>
      <c r="F102" s="228" t="s">
        <v>376</v>
      </c>
      <c r="G102" s="229"/>
      <c r="H102" s="11">
        <v>0</v>
      </c>
      <c r="I102" s="11">
        <f t="shared" si="2"/>
        <v>62205</v>
      </c>
      <c r="J102" s="109"/>
      <c r="K102" s="95"/>
      <c r="L102" s="95"/>
      <c r="M102"/>
      <c r="N102" s="45"/>
      <c r="O102" s="45"/>
      <c r="P102" s="45"/>
      <c r="Q102" s="45"/>
      <c r="R102"/>
      <c r="S102"/>
      <c r="T102"/>
      <c r="U102"/>
      <c r="V102"/>
      <c r="W102"/>
      <c r="X102"/>
      <c r="Y102"/>
      <c r="Z102"/>
      <c r="AA102"/>
      <c r="AB102"/>
      <c r="AC102"/>
      <c r="AD102"/>
      <c r="AE102"/>
      <c r="AF102"/>
      <c r="AG102"/>
      <c r="AH102"/>
      <c r="AI102"/>
      <c r="AJ102"/>
      <c r="AK102"/>
      <c r="AL102"/>
      <c r="AM102"/>
      <c r="AN102"/>
      <c r="AO102"/>
      <c r="AP102"/>
      <c r="AQ102"/>
      <c r="AR102"/>
      <c r="AS102"/>
      <c r="AT102"/>
      <c r="AU102"/>
      <c r="AV102"/>
    </row>
    <row r="103" spans="1:48" s="52" customFormat="1" ht="30" customHeight="1" x14ac:dyDescent="0.25">
      <c r="A103" s="71">
        <v>2.8</v>
      </c>
      <c r="B103" s="72" t="s">
        <v>164</v>
      </c>
      <c r="C103" s="10" t="s">
        <v>345</v>
      </c>
      <c r="D103" s="10">
        <v>52799</v>
      </c>
      <c r="E103" s="9"/>
      <c r="F103" s="228" t="s">
        <v>376</v>
      </c>
      <c r="G103" s="229"/>
      <c r="H103" s="11">
        <v>0</v>
      </c>
      <c r="I103" s="11">
        <f t="shared" si="2"/>
        <v>52799</v>
      </c>
      <c r="J103" s="236"/>
      <c r="K103" s="237"/>
      <c r="L103" s="237"/>
      <c r="M103"/>
      <c r="N103" s="45"/>
      <c r="O103" s="45"/>
      <c r="P103" s="45"/>
      <c r="Q103" s="45"/>
      <c r="R103"/>
      <c r="S103"/>
      <c r="T103"/>
      <c r="U103"/>
      <c r="V103"/>
      <c r="W103"/>
      <c r="X103"/>
      <c r="Y103"/>
      <c r="Z103"/>
      <c r="AA103"/>
      <c r="AB103"/>
      <c r="AC103"/>
      <c r="AD103"/>
      <c r="AE103"/>
      <c r="AF103"/>
      <c r="AG103"/>
      <c r="AH103"/>
      <c r="AI103"/>
      <c r="AJ103"/>
      <c r="AK103"/>
      <c r="AL103"/>
      <c r="AM103"/>
      <c r="AN103"/>
      <c r="AO103"/>
      <c r="AP103"/>
      <c r="AQ103"/>
      <c r="AR103"/>
      <c r="AS103"/>
      <c r="AT103"/>
      <c r="AU103"/>
      <c r="AV103"/>
    </row>
    <row r="104" spans="1:48" s="52" customFormat="1" ht="30" customHeight="1" x14ac:dyDescent="0.25">
      <c r="A104" s="71">
        <v>3</v>
      </c>
      <c r="B104" s="72" t="s">
        <v>165</v>
      </c>
      <c r="C104" s="10" t="s">
        <v>331</v>
      </c>
      <c r="D104" s="10">
        <v>69414</v>
      </c>
      <c r="E104" s="9"/>
      <c r="F104" s="228" t="s">
        <v>376</v>
      </c>
      <c r="G104" s="229"/>
      <c r="H104" s="11">
        <v>0</v>
      </c>
      <c r="I104" s="11">
        <f t="shared" si="2"/>
        <v>69414</v>
      </c>
      <c r="J104" s="236"/>
      <c r="K104" s="237"/>
      <c r="L104" s="237"/>
      <c r="M104"/>
      <c r="N104" s="45"/>
      <c r="O104" s="45"/>
      <c r="P104" s="45"/>
      <c r="Q104" s="45"/>
      <c r="R104"/>
      <c r="S104"/>
      <c r="T104"/>
      <c r="U104"/>
      <c r="V104"/>
      <c r="W104"/>
      <c r="X104"/>
      <c r="Y104"/>
      <c r="Z104"/>
      <c r="AA104"/>
      <c r="AB104"/>
      <c r="AC104"/>
      <c r="AD104"/>
      <c r="AE104"/>
      <c r="AF104"/>
      <c r="AG104"/>
      <c r="AH104"/>
      <c r="AI104"/>
      <c r="AJ104"/>
      <c r="AK104"/>
      <c r="AL104"/>
      <c r="AM104"/>
      <c r="AN104"/>
      <c r="AO104"/>
      <c r="AP104"/>
      <c r="AQ104"/>
      <c r="AR104"/>
      <c r="AS104"/>
      <c r="AT104"/>
      <c r="AU104"/>
      <c r="AV104"/>
    </row>
    <row r="105" spans="1:48" s="52" customFormat="1" ht="30" customHeight="1" x14ac:dyDescent="0.25">
      <c r="A105" s="71"/>
      <c r="B105" s="72"/>
      <c r="C105" s="10" t="s">
        <v>346</v>
      </c>
      <c r="D105" s="10">
        <v>189126</v>
      </c>
      <c r="E105" s="9"/>
      <c r="F105" s="228" t="s">
        <v>376</v>
      </c>
      <c r="G105" s="229"/>
      <c r="H105" s="11"/>
      <c r="I105" s="11">
        <f t="shared" si="2"/>
        <v>189126</v>
      </c>
      <c r="J105" s="109"/>
      <c r="K105" s="95"/>
      <c r="L105" s="95"/>
      <c r="M105"/>
      <c r="N105" s="45"/>
      <c r="O105" s="45"/>
      <c r="P105" s="45"/>
      <c r="Q105" s="45"/>
      <c r="R105"/>
      <c r="S105"/>
      <c r="T105"/>
      <c r="U105"/>
      <c r="V105"/>
      <c r="W105"/>
      <c r="X105"/>
      <c r="Y105"/>
      <c r="Z105"/>
      <c r="AA105"/>
      <c r="AB105"/>
      <c r="AC105"/>
      <c r="AD105"/>
      <c r="AE105"/>
      <c r="AF105"/>
      <c r="AG105"/>
      <c r="AH105"/>
      <c r="AI105"/>
      <c r="AJ105"/>
      <c r="AK105"/>
      <c r="AL105"/>
      <c r="AM105"/>
      <c r="AN105"/>
      <c r="AO105"/>
      <c r="AP105"/>
      <c r="AQ105"/>
      <c r="AR105"/>
      <c r="AS105"/>
      <c r="AT105"/>
      <c r="AU105"/>
      <c r="AV105"/>
    </row>
    <row r="106" spans="1:48" s="52" customFormat="1" ht="30" customHeight="1" x14ac:dyDescent="0.25">
      <c r="A106" s="71">
        <v>4</v>
      </c>
      <c r="B106" s="72" t="s">
        <v>166</v>
      </c>
      <c r="C106" s="10"/>
      <c r="D106" s="10"/>
      <c r="E106" s="9"/>
      <c r="F106" s="228"/>
      <c r="G106" s="229"/>
      <c r="H106" s="11">
        <v>0</v>
      </c>
      <c r="I106" s="11">
        <f t="shared" si="2"/>
        <v>0</v>
      </c>
      <c r="J106" s="236"/>
      <c r="K106" s="237"/>
      <c r="L106" s="237"/>
      <c r="M106"/>
      <c r="N106" s="45"/>
      <c r="O106" s="45"/>
      <c r="P106" s="45"/>
      <c r="Q106" s="45"/>
      <c r="R106"/>
      <c r="S106"/>
      <c r="T106"/>
      <c r="U106"/>
      <c r="V106"/>
      <c r="W106"/>
      <c r="X106"/>
      <c r="Y106"/>
      <c r="Z106"/>
      <c r="AA106"/>
      <c r="AB106"/>
      <c r="AC106"/>
      <c r="AD106"/>
      <c r="AE106"/>
      <c r="AF106"/>
      <c r="AG106"/>
      <c r="AH106"/>
      <c r="AI106"/>
      <c r="AJ106"/>
      <c r="AK106"/>
      <c r="AL106"/>
      <c r="AM106"/>
      <c r="AN106"/>
      <c r="AO106"/>
      <c r="AP106"/>
      <c r="AQ106"/>
      <c r="AR106"/>
      <c r="AS106"/>
      <c r="AT106"/>
      <c r="AU106"/>
      <c r="AV106"/>
    </row>
    <row r="107" spans="1:48" s="52" customFormat="1" ht="30" customHeight="1" x14ac:dyDescent="0.25">
      <c r="A107" s="71">
        <v>5</v>
      </c>
      <c r="B107" s="72" t="s">
        <v>167</v>
      </c>
      <c r="C107" s="10" t="s">
        <v>354</v>
      </c>
      <c r="D107" s="10">
        <v>9527</v>
      </c>
      <c r="E107" s="9"/>
      <c r="F107" s="228" t="s">
        <v>376</v>
      </c>
      <c r="G107" s="229"/>
      <c r="H107" s="11">
        <v>0</v>
      </c>
      <c r="I107" s="11">
        <f t="shared" si="2"/>
        <v>9527</v>
      </c>
      <c r="J107" s="236"/>
      <c r="K107" s="237"/>
      <c r="L107" s="237"/>
      <c r="M107"/>
      <c r="N107" s="45"/>
      <c r="O107" s="45"/>
      <c r="P107" s="45"/>
      <c r="Q107" s="45"/>
      <c r="R107"/>
      <c r="S107"/>
      <c r="T107"/>
      <c r="U107"/>
      <c r="V107"/>
      <c r="W107"/>
      <c r="X107"/>
      <c r="Y107"/>
      <c r="Z107"/>
      <c r="AA107"/>
      <c r="AB107"/>
      <c r="AC107"/>
      <c r="AD107"/>
      <c r="AE107"/>
      <c r="AF107"/>
      <c r="AG107"/>
      <c r="AH107"/>
      <c r="AI107"/>
      <c r="AJ107"/>
      <c r="AK107"/>
      <c r="AL107"/>
      <c r="AM107"/>
      <c r="AN107"/>
      <c r="AO107"/>
      <c r="AP107"/>
      <c r="AQ107"/>
      <c r="AR107"/>
      <c r="AS107"/>
      <c r="AT107"/>
      <c r="AU107"/>
      <c r="AV107"/>
    </row>
    <row r="108" spans="1:48" s="52" customFormat="1" ht="30" customHeight="1" x14ac:dyDescent="0.25">
      <c r="A108" s="71"/>
      <c r="B108" s="72"/>
      <c r="C108" s="10" t="s">
        <v>356</v>
      </c>
      <c r="D108" s="10">
        <v>5016</v>
      </c>
      <c r="E108" s="9"/>
      <c r="F108" s="228" t="s">
        <v>376</v>
      </c>
      <c r="G108" s="229"/>
      <c r="H108" s="11">
        <v>0</v>
      </c>
      <c r="I108" s="11">
        <f t="shared" si="2"/>
        <v>5016</v>
      </c>
      <c r="J108" s="109"/>
      <c r="K108" s="95"/>
      <c r="L108" s="95"/>
      <c r="M108"/>
      <c r="N108" s="45"/>
      <c r="O108" s="45"/>
      <c r="P108" s="45"/>
      <c r="Q108" s="45"/>
      <c r="R108"/>
      <c r="S108"/>
      <c r="T108"/>
      <c r="U108"/>
      <c r="V108"/>
      <c r="W108"/>
      <c r="X108"/>
      <c r="Y108"/>
      <c r="Z108"/>
      <c r="AA108"/>
      <c r="AB108"/>
      <c r="AC108"/>
      <c r="AD108"/>
      <c r="AE108"/>
      <c r="AF108"/>
      <c r="AG108"/>
      <c r="AH108"/>
      <c r="AI108"/>
      <c r="AJ108"/>
      <c r="AK108"/>
      <c r="AL108"/>
      <c r="AM108"/>
      <c r="AN108"/>
      <c r="AO108"/>
      <c r="AP108"/>
      <c r="AQ108"/>
      <c r="AR108"/>
      <c r="AS108"/>
      <c r="AT108"/>
      <c r="AU108"/>
      <c r="AV108"/>
    </row>
    <row r="109" spans="1:48" s="52" customFormat="1" ht="30" customHeight="1" x14ac:dyDescent="0.25">
      <c r="A109" s="71"/>
      <c r="B109" s="72"/>
      <c r="C109" s="10" t="s">
        <v>355</v>
      </c>
      <c r="D109" s="10">
        <v>44</v>
      </c>
      <c r="E109" s="9"/>
      <c r="F109" s="228" t="s">
        <v>376</v>
      </c>
      <c r="G109" s="229"/>
      <c r="H109" s="11">
        <v>0</v>
      </c>
      <c r="I109" s="11">
        <f t="shared" si="2"/>
        <v>44</v>
      </c>
      <c r="J109" s="109"/>
      <c r="K109" s="95"/>
      <c r="L109" s="95"/>
      <c r="M109"/>
      <c r="N109" s="45"/>
      <c r="O109" s="45"/>
      <c r="P109" s="45"/>
      <c r="Q109" s="45"/>
      <c r="R109"/>
      <c r="S109"/>
      <c r="T109"/>
      <c r="U109"/>
      <c r="V109"/>
      <c r="W109"/>
      <c r="X109"/>
      <c r="Y109"/>
      <c r="Z109"/>
      <c r="AA109"/>
      <c r="AB109"/>
      <c r="AC109"/>
      <c r="AD109"/>
      <c r="AE109"/>
      <c r="AF109"/>
      <c r="AG109"/>
      <c r="AH109"/>
      <c r="AI109"/>
      <c r="AJ109"/>
      <c r="AK109"/>
      <c r="AL109"/>
      <c r="AM109"/>
      <c r="AN109"/>
      <c r="AO109"/>
      <c r="AP109"/>
      <c r="AQ109"/>
      <c r="AR109"/>
      <c r="AS109"/>
      <c r="AT109"/>
      <c r="AU109"/>
      <c r="AV109"/>
    </row>
    <row r="110" spans="1:48" s="52" customFormat="1" ht="30" customHeight="1" x14ac:dyDescent="0.25">
      <c r="A110" s="71"/>
      <c r="B110" s="72"/>
      <c r="C110" s="10" t="s">
        <v>357</v>
      </c>
      <c r="D110" s="10">
        <v>147397</v>
      </c>
      <c r="E110" s="9"/>
      <c r="F110" s="228" t="s">
        <v>376</v>
      </c>
      <c r="G110" s="229"/>
      <c r="H110" s="11">
        <v>0</v>
      </c>
      <c r="I110" s="11">
        <f t="shared" si="2"/>
        <v>147397</v>
      </c>
      <c r="J110" s="109"/>
      <c r="K110" s="95"/>
      <c r="L110" s="95"/>
      <c r="M110"/>
      <c r="N110" s="45"/>
      <c r="O110" s="45"/>
      <c r="P110" s="45"/>
      <c r="Q110" s="45"/>
      <c r="R110"/>
      <c r="S110"/>
      <c r="T110"/>
      <c r="U110"/>
      <c r="V110"/>
      <c r="W110"/>
      <c r="X110"/>
      <c r="Y110"/>
      <c r="Z110"/>
      <c r="AA110"/>
      <c r="AB110"/>
      <c r="AC110"/>
      <c r="AD110"/>
      <c r="AE110"/>
      <c r="AF110"/>
      <c r="AG110"/>
      <c r="AH110"/>
      <c r="AI110"/>
      <c r="AJ110"/>
      <c r="AK110"/>
      <c r="AL110"/>
      <c r="AM110"/>
      <c r="AN110"/>
      <c r="AO110"/>
      <c r="AP110"/>
      <c r="AQ110"/>
      <c r="AR110"/>
      <c r="AS110"/>
      <c r="AT110"/>
      <c r="AU110"/>
      <c r="AV110"/>
    </row>
    <row r="111" spans="1:48" s="52" customFormat="1" ht="30" customHeight="1" x14ac:dyDescent="0.25">
      <c r="A111" s="71"/>
      <c r="B111" s="72"/>
      <c r="C111" s="10" t="s">
        <v>358</v>
      </c>
      <c r="D111" s="10">
        <v>4692</v>
      </c>
      <c r="E111" s="9"/>
      <c r="F111" s="228" t="s">
        <v>376</v>
      </c>
      <c r="G111" s="229"/>
      <c r="H111" s="11">
        <v>0</v>
      </c>
      <c r="I111" s="11">
        <f t="shared" si="2"/>
        <v>4692</v>
      </c>
      <c r="J111" s="109"/>
      <c r="K111" s="95"/>
      <c r="L111" s="95"/>
      <c r="M111"/>
      <c r="N111" s="45"/>
      <c r="O111" s="45"/>
      <c r="P111" s="45"/>
      <c r="Q111" s="45"/>
      <c r="R111"/>
      <c r="S111"/>
      <c r="T111"/>
      <c r="U111"/>
      <c r="V111"/>
      <c r="W111"/>
      <c r="X111"/>
      <c r="Y111"/>
      <c r="Z111"/>
      <c r="AA111"/>
      <c r="AB111"/>
      <c r="AC111"/>
      <c r="AD111"/>
      <c r="AE111"/>
      <c r="AF111"/>
      <c r="AG111"/>
      <c r="AH111"/>
      <c r="AI111"/>
      <c r="AJ111"/>
      <c r="AK111"/>
      <c r="AL111"/>
      <c r="AM111"/>
      <c r="AN111"/>
      <c r="AO111"/>
      <c r="AP111"/>
      <c r="AQ111"/>
      <c r="AR111"/>
      <c r="AS111"/>
      <c r="AT111"/>
      <c r="AU111"/>
      <c r="AV111"/>
    </row>
    <row r="112" spans="1:48" s="52" customFormat="1" ht="30" customHeight="1" x14ac:dyDescent="0.25">
      <c r="A112" s="71"/>
      <c r="B112" s="72"/>
      <c r="C112" s="10" t="s">
        <v>359</v>
      </c>
      <c r="D112" s="10">
        <v>12521</v>
      </c>
      <c r="E112" s="9"/>
      <c r="F112" s="228" t="s">
        <v>376</v>
      </c>
      <c r="G112" s="229"/>
      <c r="H112" s="11">
        <v>0</v>
      </c>
      <c r="I112" s="11">
        <f t="shared" si="2"/>
        <v>12521</v>
      </c>
      <c r="J112" s="109"/>
      <c r="K112" s="95"/>
      <c r="L112" s="95"/>
      <c r="M112"/>
      <c r="N112" s="45"/>
      <c r="O112" s="45"/>
      <c r="P112" s="45"/>
      <c r="Q112" s="45"/>
      <c r="R112"/>
      <c r="S112"/>
      <c r="T112"/>
      <c r="U112"/>
      <c r="V112"/>
      <c r="W112"/>
      <c r="X112"/>
      <c r="Y112"/>
      <c r="Z112"/>
      <c r="AA112"/>
      <c r="AB112"/>
      <c r="AC112"/>
      <c r="AD112"/>
      <c r="AE112"/>
      <c r="AF112"/>
      <c r="AG112"/>
      <c r="AH112"/>
      <c r="AI112"/>
      <c r="AJ112"/>
      <c r="AK112"/>
      <c r="AL112"/>
      <c r="AM112"/>
      <c r="AN112"/>
      <c r="AO112"/>
      <c r="AP112"/>
      <c r="AQ112"/>
      <c r="AR112"/>
      <c r="AS112"/>
      <c r="AT112"/>
      <c r="AU112"/>
      <c r="AV112"/>
    </row>
    <row r="113" spans="1:48" s="52" customFormat="1" ht="30" customHeight="1" x14ac:dyDescent="0.25">
      <c r="A113" s="71"/>
      <c r="B113" s="72"/>
      <c r="C113" s="10" t="s">
        <v>360</v>
      </c>
      <c r="D113" s="10">
        <v>54814</v>
      </c>
      <c r="E113" s="9"/>
      <c r="F113" s="228" t="s">
        <v>376</v>
      </c>
      <c r="G113" s="229"/>
      <c r="H113" s="11">
        <v>0</v>
      </c>
      <c r="I113" s="11">
        <f t="shared" si="2"/>
        <v>54814</v>
      </c>
      <c r="J113" s="109"/>
      <c r="K113" s="95"/>
      <c r="L113" s="95"/>
      <c r="M113"/>
      <c r="N113" s="45"/>
      <c r="O113" s="45"/>
      <c r="P113" s="45"/>
      <c r="Q113" s="45"/>
      <c r="R113"/>
      <c r="S113"/>
      <c r="T113"/>
      <c r="U113"/>
      <c r="V113"/>
      <c r="W113"/>
      <c r="X113"/>
      <c r="Y113"/>
      <c r="Z113"/>
      <c r="AA113"/>
      <c r="AB113"/>
      <c r="AC113"/>
      <c r="AD113"/>
      <c r="AE113"/>
      <c r="AF113"/>
      <c r="AG113"/>
      <c r="AH113"/>
      <c r="AI113"/>
      <c r="AJ113"/>
      <c r="AK113"/>
      <c r="AL113"/>
      <c r="AM113"/>
      <c r="AN113"/>
      <c r="AO113"/>
      <c r="AP113"/>
      <c r="AQ113"/>
      <c r="AR113"/>
      <c r="AS113"/>
      <c r="AT113"/>
      <c r="AU113"/>
      <c r="AV113"/>
    </row>
    <row r="114" spans="1:48" s="52" customFormat="1" ht="30" customHeight="1" x14ac:dyDescent="0.25">
      <c r="A114" s="71"/>
      <c r="B114" s="72"/>
      <c r="C114" s="10" t="s">
        <v>361</v>
      </c>
      <c r="D114" s="10">
        <v>37</v>
      </c>
      <c r="E114" s="9"/>
      <c r="F114" s="228" t="s">
        <v>376</v>
      </c>
      <c r="G114" s="229"/>
      <c r="H114" s="11">
        <v>0</v>
      </c>
      <c r="I114" s="11">
        <f t="shared" si="2"/>
        <v>37</v>
      </c>
      <c r="J114" s="109"/>
      <c r="K114" s="95"/>
      <c r="L114" s="95"/>
      <c r="M114"/>
      <c r="N114" s="45"/>
      <c r="O114" s="45"/>
      <c r="P114" s="45"/>
      <c r="Q114" s="45"/>
      <c r="R114"/>
      <c r="S114"/>
      <c r="T114"/>
      <c r="U114"/>
      <c r="V114"/>
      <c r="W114"/>
      <c r="X114"/>
      <c r="Y114"/>
      <c r="Z114"/>
      <c r="AA114"/>
      <c r="AB114"/>
      <c r="AC114"/>
      <c r="AD114"/>
      <c r="AE114"/>
      <c r="AF114"/>
      <c r="AG114"/>
      <c r="AH114"/>
      <c r="AI114"/>
      <c r="AJ114"/>
      <c r="AK114"/>
      <c r="AL114"/>
      <c r="AM114"/>
      <c r="AN114"/>
      <c r="AO114"/>
      <c r="AP114"/>
      <c r="AQ114"/>
      <c r="AR114"/>
      <c r="AS114"/>
      <c r="AT114"/>
      <c r="AU114"/>
      <c r="AV114"/>
    </row>
    <row r="115" spans="1:48" s="52" customFormat="1" ht="30" customHeight="1" x14ac:dyDescent="0.25">
      <c r="A115" s="71"/>
      <c r="B115" s="72"/>
      <c r="C115" s="10" t="s">
        <v>362</v>
      </c>
      <c r="D115" s="10">
        <v>1140</v>
      </c>
      <c r="E115" s="9"/>
      <c r="F115" s="228" t="s">
        <v>376</v>
      </c>
      <c r="G115" s="229"/>
      <c r="H115" s="11">
        <v>0</v>
      </c>
      <c r="I115" s="11">
        <f t="shared" si="2"/>
        <v>1140</v>
      </c>
      <c r="J115" s="109"/>
      <c r="K115" s="95"/>
      <c r="L115" s="95"/>
      <c r="M115"/>
      <c r="N115" s="45"/>
      <c r="O115" s="45"/>
      <c r="P115" s="45"/>
      <c r="Q115" s="45"/>
      <c r="R115"/>
      <c r="S115"/>
      <c r="T115"/>
      <c r="U115"/>
      <c r="V115"/>
      <c r="W115"/>
      <c r="X115"/>
      <c r="Y115"/>
      <c r="Z115"/>
      <c r="AA115"/>
      <c r="AB115"/>
      <c r="AC115"/>
      <c r="AD115"/>
      <c r="AE115"/>
      <c r="AF115"/>
      <c r="AG115"/>
      <c r="AH115"/>
      <c r="AI115"/>
      <c r="AJ115"/>
      <c r="AK115"/>
      <c r="AL115"/>
      <c r="AM115"/>
      <c r="AN115"/>
      <c r="AO115"/>
      <c r="AP115"/>
      <c r="AQ115"/>
      <c r="AR115"/>
      <c r="AS115"/>
      <c r="AT115"/>
      <c r="AU115"/>
      <c r="AV115"/>
    </row>
    <row r="116" spans="1:48" s="52" customFormat="1" ht="30" customHeight="1" x14ac:dyDescent="0.25">
      <c r="A116" s="71"/>
      <c r="B116" s="72"/>
      <c r="C116" s="10" t="s">
        <v>363</v>
      </c>
      <c r="D116" s="10">
        <v>68010</v>
      </c>
      <c r="E116" s="9"/>
      <c r="F116" s="228" t="s">
        <v>376</v>
      </c>
      <c r="G116" s="229"/>
      <c r="H116" s="11">
        <v>0</v>
      </c>
      <c r="I116" s="11">
        <f>D116</f>
        <v>68010</v>
      </c>
      <c r="J116" s="109"/>
      <c r="K116" s="95"/>
      <c r="L116" s="95"/>
      <c r="M116"/>
      <c r="N116" s="45"/>
      <c r="O116" s="45"/>
      <c r="P116" s="45"/>
      <c r="Q116" s="45"/>
      <c r="R116"/>
      <c r="S116"/>
      <c r="T116"/>
      <c r="U116"/>
      <c r="V116"/>
      <c r="W116"/>
      <c r="X116"/>
      <c r="Y116"/>
      <c r="Z116"/>
      <c r="AA116"/>
      <c r="AB116"/>
      <c r="AC116"/>
      <c r="AD116"/>
      <c r="AE116"/>
      <c r="AF116"/>
      <c r="AG116"/>
      <c r="AH116"/>
      <c r="AI116"/>
      <c r="AJ116"/>
      <c r="AK116"/>
      <c r="AL116"/>
      <c r="AM116"/>
      <c r="AN116"/>
      <c r="AO116"/>
      <c r="AP116"/>
      <c r="AQ116"/>
      <c r="AR116"/>
      <c r="AS116"/>
      <c r="AT116"/>
      <c r="AU116"/>
      <c r="AV116"/>
    </row>
    <row r="117" spans="1:48" s="52" customFormat="1" ht="30" customHeight="1" x14ac:dyDescent="0.25">
      <c r="A117" s="71">
        <v>6</v>
      </c>
      <c r="B117" s="72" t="s">
        <v>168</v>
      </c>
      <c r="C117" s="10"/>
      <c r="D117" s="10"/>
      <c r="E117" s="9"/>
      <c r="F117" s="228"/>
      <c r="G117" s="229"/>
      <c r="H117" s="11">
        <v>0</v>
      </c>
      <c r="I117" s="11">
        <f t="shared" si="2"/>
        <v>0</v>
      </c>
      <c r="J117" s="236"/>
      <c r="K117" s="237"/>
      <c r="L117" s="237"/>
      <c r="M117"/>
      <c r="N117" s="45"/>
      <c r="O117" s="45"/>
      <c r="P117" s="45"/>
      <c r="Q117" s="45"/>
      <c r="R117"/>
      <c r="S117"/>
      <c r="T117"/>
      <c r="U117"/>
      <c r="V117"/>
      <c r="W117"/>
      <c r="X117"/>
      <c r="Y117"/>
      <c r="Z117"/>
      <c r="AA117"/>
      <c r="AB117"/>
      <c r="AC117"/>
      <c r="AD117"/>
      <c r="AE117"/>
      <c r="AF117"/>
      <c r="AG117"/>
      <c r="AH117"/>
      <c r="AI117"/>
      <c r="AJ117"/>
      <c r="AK117"/>
      <c r="AL117"/>
      <c r="AM117"/>
      <c r="AN117"/>
      <c r="AO117"/>
      <c r="AP117"/>
      <c r="AQ117"/>
      <c r="AR117"/>
      <c r="AS117"/>
      <c r="AT117"/>
      <c r="AU117"/>
      <c r="AV117"/>
    </row>
    <row r="118" spans="1:48" s="52" customFormat="1" ht="30" customHeight="1" x14ac:dyDescent="0.25">
      <c r="A118" s="71">
        <v>7</v>
      </c>
      <c r="B118" s="72" t="s">
        <v>169</v>
      </c>
      <c r="C118" s="10"/>
      <c r="D118" s="10"/>
      <c r="E118" s="9"/>
      <c r="F118" s="228"/>
      <c r="G118" s="229"/>
      <c r="H118" s="11">
        <v>0</v>
      </c>
      <c r="I118" s="11">
        <f t="shared" si="2"/>
        <v>0</v>
      </c>
      <c r="J118" s="236"/>
      <c r="K118" s="237"/>
      <c r="L118" s="237"/>
      <c r="M118"/>
      <c r="N118" s="45"/>
      <c r="O118" s="45"/>
      <c r="P118" s="45"/>
      <c r="Q118" s="45"/>
      <c r="R118"/>
      <c r="S118"/>
      <c r="T118"/>
      <c r="U118"/>
      <c r="V118"/>
      <c r="W118"/>
      <c r="X118"/>
      <c r="Y118"/>
      <c r="Z118"/>
      <c r="AA118"/>
      <c r="AB118"/>
      <c r="AC118"/>
      <c r="AD118"/>
      <c r="AE118"/>
      <c r="AF118"/>
      <c r="AG118"/>
      <c r="AH118"/>
      <c r="AI118"/>
      <c r="AJ118"/>
      <c r="AK118"/>
      <c r="AL118"/>
      <c r="AM118"/>
      <c r="AN118"/>
      <c r="AO118"/>
      <c r="AP118"/>
      <c r="AQ118"/>
      <c r="AR118"/>
      <c r="AS118"/>
      <c r="AT118"/>
      <c r="AU118"/>
      <c r="AV118"/>
    </row>
    <row r="119" spans="1:48" s="52" customFormat="1" ht="30" customHeight="1" x14ac:dyDescent="0.25">
      <c r="A119" s="71">
        <v>8</v>
      </c>
      <c r="B119" s="72" t="s">
        <v>170</v>
      </c>
      <c r="C119" s="10" t="s">
        <v>347</v>
      </c>
      <c r="D119" s="10">
        <v>3244382</v>
      </c>
      <c r="E119" s="9"/>
      <c r="F119" s="228" t="s">
        <v>376</v>
      </c>
      <c r="G119" s="229"/>
      <c r="H119" s="11">
        <v>0</v>
      </c>
      <c r="I119" s="11">
        <f t="shared" si="2"/>
        <v>3244382</v>
      </c>
      <c r="J119" s="236"/>
      <c r="K119" s="237"/>
      <c r="L119" s="237"/>
      <c r="M119"/>
      <c r="N119" s="45"/>
      <c r="O119" s="45"/>
      <c r="P119" s="45"/>
      <c r="Q119" s="45"/>
      <c r="R119"/>
      <c r="S119"/>
      <c r="T119"/>
      <c r="U119"/>
      <c r="V119"/>
      <c r="W119"/>
      <c r="X119"/>
      <c r="Y119"/>
      <c r="Z119"/>
      <c r="AA119"/>
      <c r="AB119"/>
      <c r="AC119"/>
      <c r="AD119"/>
      <c r="AE119"/>
      <c r="AF119"/>
      <c r="AG119"/>
      <c r="AH119"/>
      <c r="AI119"/>
      <c r="AJ119"/>
      <c r="AK119"/>
      <c r="AL119"/>
      <c r="AM119"/>
      <c r="AN119"/>
      <c r="AO119"/>
      <c r="AP119"/>
      <c r="AQ119"/>
      <c r="AR119"/>
      <c r="AS119"/>
      <c r="AT119"/>
      <c r="AU119"/>
      <c r="AV119"/>
    </row>
    <row r="120" spans="1:48" s="52" customFormat="1" ht="30" customHeight="1" x14ac:dyDescent="0.25">
      <c r="A120" s="71"/>
      <c r="B120" s="72"/>
      <c r="C120" s="10" t="s">
        <v>348</v>
      </c>
      <c r="D120" s="10">
        <v>2899520</v>
      </c>
      <c r="E120" s="9"/>
      <c r="F120" s="228" t="s">
        <v>376</v>
      </c>
      <c r="G120" s="229"/>
      <c r="H120" s="11">
        <v>0</v>
      </c>
      <c r="I120" s="11">
        <f t="shared" si="2"/>
        <v>2899520</v>
      </c>
      <c r="J120" s="109"/>
      <c r="K120" s="95"/>
      <c r="L120" s="95"/>
      <c r="M120"/>
      <c r="N120" s="45"/>
      <c r="O120" s="45"/>
      <c r="P120" s="45"/>
      <c r="Q120" s="45"/>
      <c r="R120"/>
      <c r="S120"/>
      <c r="T120"/>
      <c r="U120"/>
      <c r="V120"/>
      <c r="W120"/>
      <c r="X120"/>
      <c r="Y120"/>
      <c r="Z120"/>
      <c r="AA120"/>
      <c r="AB120"/>
      <c r="AC120"/>
      <c r="AD120"/>
      <c r="AE120"/>
      <c r="AF120"/>
      <c r="AG120"/>
      <c r="AH120"/>
      <c r="AI120"/>
      <c r="AJ120"/>
      <c r="AK120"/>
      <c r="AL120"/>
      <c r="AM120"/>
      <c r="AN120"/>
      <c r="AO120"/>
      <c r="AP120"/>
      <c r="AQ120"/>
      <c r="AR120"/>
      <c r="AS120"/>
      <c r="AT120"/>
      <c r="AU120"/>
      <c r="AV120"/>
    </row>
    <row r="121" spans="1:48" s="52" customFormat="1" ht="30" customHeight="1" x14ac:dyDescent="0.25">
      <c r="A121" s="71"/>
      <c r="B121" s="72"/>
      <c r="C121" s="10" t="s">
        <v>349</v>
      </c>
      <c r="D121" s="10">
        <v>1449760</v>
      </c>
      <c r="E121" s="9"/>
      <c r="F121" s="228" t="s">
        <v>376</v>
      </c>
      <c r="G121" s="229"/>
      <c r="H121" s="11">
        <v>0</v>
      </c>
      <c r="I121" s="11">
        <f t="shared" si="2"/>
        <v>1449760</v>
      </c>
      <c r="J121" s="109"/>
      <c r="K121" s="95"/>
      <c r="L121" s="95"/>
      <c r="M121"/>
      <c r="N121" s="45"/>
      <c r="O121" s="45"/>
      <c r="P121" s="45"/>
      <c r="Q121" s="45"/>
      <c r="R121"/>
      <c r="S121"/>
      <c r="T121"/>
      <c r="U121"/>
      <c r="V121"/>
      <c r="W121"/>
      <c r="X121"/>
      <c r="Y121"/>
      <c r="Z121"/>
      <c r="AA121"/>
      <c r="AB121"/>
      <c r="AC121"/>
      <c r="AD121"/>
      <c r="AE121"/>
      <c r="AF121"/>
      <c r="AG121"/>
      <c r="AH121"/>
      <c r="AI121"/>
      <c r="AJ121"/>
      <c r="AK121"/>
      <c r="AL121"/>
      <c r="AM121"/>
      <c r="AN121"/>
      <c r="AO121"/>
      <c r="AP121"/>
      <c r="AQ121"/>
      <c r="AR121"/>
      <c r="AS121"/>
      <c r="AT121"/>
      <c r="AU121"/>
      <c r="AV121"/>
    </row>
    <row r="122" spans="1:48" s="52" customFormat="1" ht="30" customHeight="1" x14ac:dyDescent="0.25">
      <c r="A122" s="71"/>
      <c r="B122" s="72"/>
      <c r="C122" s="10" t="s">
        <v>350</v>
      </c>
      <c r="D122" s="10">
        <v>1440000</v>
      </c>
      <c r="E122" s="9"/>
      <c r="F122" s="228" t="s">
        <v>376</v>
      </c>
      <c r="G122" s="229"/>
      <c r="H122" s="11">
        <v>0</v>
      </c>
      <c r="I122" s="11">
        <f t="shared" si="2"/>
        <v>1440000</v>
      </c>
      <c r="J122" s="109"/>
      <c r="K122" s="95"/>
      <c r="L122" s="95"/>
      <c r="M122"/>
      <c r="N122" s="45"/>
      <c r="O122" s="45"/>
      <c r="P122" s="45"/>
      <c r="Q122" s="45"/>
      <c r="R122"/>
      <c r="S122"/>
      <c r="T122"/>
      <c r="U122"/>
      <c r="V122"/>
      <c r="W122"/>
      <c r="X122"/>
      <c r="Y122"/>
      <c r="Z122"/>
      <c r="AA122"/>
      <c r="AB122"/>
      <c r="AC122"/>
      <c r="AD122"/>
      <c r="AE122"/>
      <c r="AF122"/>
      <c r="AG122"/>
      <c r="AH122"/>
      <c r="AI122"/>
      <c r="AJ122"/>
      <c r="AK122"/>
      <c r="AL122"/>
      <c r="AM122"/>
      <c r="AN122"/>
      <c r="AO122"/>
      <c r="AP122"/>
      <c r="AQ122"/>
      <c r="AR122"/>
      <c r="AS122"/>
      <c r="AT122"/>
      <c r="AU122"/>
      <c r="AV122"/>
    </row>
    <row r="123" spans="1:48" s="52" customFormat="1" ht="30" customHeight="1" x14ac:dyDescent="0.25">
      <c r="A123" s="71"/>
      <c r="B123" s="72"/>
      <c r="C123" s="10" t="s">
        <v>325</v>
      </c>
      <c r="D123" s="10">
        <v>11948100</v>
      </c>
      <c r="E123" s="9"/>
      <c r="F123" s="228" t="s">
        <v>376</v>
      </c>
      <c r="G123" s="229"/>
      <c r="H123" s="11">
        <v>0</v>
      </c>
      <c r="I123" s="11">
        <f t="shared" si="2"/>
        <v>11948100</v>
      </c>
      <c r="J123" s="109"/>
      <c r="K123" s="95"/>
      <c r="L123" s="95"/>
      <c r="M123"/>
      <c r="N123" s="45"/>
      <c r="O123" s="45"/>
      <c r="P123" s="45"/>
      <c r="Q123" s="45"/>
      <c r="R123"/>
      <c r="S123"/>
      <c r="T123"/>
      <c r="U123"/>
      <c r="V123"/>
      <c r="W123"/>
      <c r="X123"/>
      <c r="Y123"/>
      <c r="Z123"/>
      <c r="AA123"/>
      <c r="AB123"/>
      <c r="AC123"/>
      <c r="AD123"/>
      <c r="AE123"/>
      <c r="AF123"/>
      <c r="AG123"/>
      <c r="AH123"/>
      <c r="AI123"/>
      <c r="AJ123"/>
      <c r="AK123"/>
      <c r="AL123"/>
      <c r="AM123"/>
      <c r="AN123"/>
      <c r="AO123"/>
      <c r="AP123"/>
      <c r="AQ123"/>
      <c r="AR123"/>
      <c r="AS123"/>
      <c r="AT123"/>
      <c r="AU123"/>
      <c r="AV123"/>
    </row>
    <row r="124" spans="1:48" s="52" customFormat="1" ht="30" customHeight="1" x14ac:dyDescent="0.25">
      <c r="A124" s="71"/>
      <c r="B124" s="72"/>
      <c r="C124" s="10"/>
      <c r="D124" s="10"/>
      <c r="E124" s="9"/>
      <c r="F124" s="228"/>
      <c r="G124" s="229"/>
      <c r="H124" s="11"/>
      <c r="I124" s="11"/>
      <c r="J124" s="236"/>
      <c r="K124" s="237"/>
      <c r="L124" s="237"/>
      <c r="M124"/>
      <c r="N124" s="45"/>
      <c r="O124" s="45"/>
      <c r="P124" s="45"/>
      <c r="Q124" s="45"/>
      <c r="R124"/>
      <c r="S124"/>
      <c r="T124"/>
      <c r="U124"/>
      <c r="V124"/>
      <c r="W124"/>
      <c r="X124"/>
      <c r="Y124"/>
      <c r="Z124"/>
      <c r="AA124"/>
      <c r="AB124"/>
      <c r="AC124"/>
      <c r="AD124"/>
      <c r="AE124"/>
      <c r="AF124"/>
      <c r="AG124"/>
      <c r="AH124"/>
      <c r="AI124"/>
      <c r="AJ124"/>
      <c r="AK124"/>
      <c r="AL124"/>
      <c r="AM124"/>
      <c r="AN124"/>
      <c r="AO124"/>
      <c r="AP124"/>
      <c r="AQ124"/>
      <c r="AR124"/>
      <c r="AS124"/>
      <c r="AT124"/>
      <c r="AU124"/>
      <c r="AV124"/>
    </row>
    <row r="125" spans="1:48" s="52" customFormat="1" ht="30" customHeight="1" x14ac:dyDescent="0.25">
      <c r="A125" s="328" t="s">
        <v>171</v>
      </c>
      <c r="B125" s="329"/>
      <c r="C125" s="64" t="s">
        <v>172</v>
      </c>
      <c r="D125" s="64" t="s">
        <v>173</v>
      </c>
      <c r="E125" s="159" t="s">
        <v>174</v>
      </c>
      <c r="F125" s="176" t="s">
        <v>175</v>
      </c>
      <c r="G125" s="176" t="s">
        <v>176</v>
      </c>
      <c r="H125" s="330"/>
      <c r="I125" s="330"/>
      <c r="J125" s="236"/>
      <c r="K125" s="237"/>
      <c r="L125" s="237"/>
      <c r="M125"/>
      <c r="N125" s="45"/>
      <c r="O125" s="45"/>
      <c r="P125" s="45"/>
      <c r="Q125" s="45"/>
      <c r="R125"/>
      <c r="S125"/>
      <c r="T125"/>
      <c r="U125"/>
      <c r="V125"/>
      <c r="W125"/>
      <c r="X125"/>
      <c r="Y125"/>
      <c r="Z125"/>
      <c r="AA125"/>
      <c r="AB125"/>
      <c r="AC125"/>
      <c r="AD125"/>
      <c r="AE125"/>
      <c r="AF125"/>
      <c r="AG125"/>
      <c r="AH125"/>
      <c r="AI125"/>
      <c r="AJ125"/>
      <c r="AK125"/>
      <c r="AL125"/>
      <c r="AM125"/>
      <c r="AN125"/>
      <c r="AO125"/>
      <c r="AP125"/>
      <c r="AQ125"/>
      <c r="AR125"/>
      <c r="AS125"/>
      <c r="AT125"/>
      <c r="AU125"/>
      <c r="AV125"/>
    </row>
    <row r="126" spans="1:48" s="52" customFormat="1" ht="30" customHeight="1" x14ac:dyDescent="0.25">
      <c r="A126" s="71" t="s">
        <v>177</v>
      </c>
      <c r="B126" s="72" t="s">
        <v>178</v>
      </c>
      <c r="C126" s="9" t="s">
        <v>377</v>
      </c>
      <c r="D126" s="9">
        <v>10.5</v>
      </c>
      <c r="E126" s="9">
        <v>5</v>
      </c>
      <c r="F126" s="156">
        <v>1825.01</v>
      </c>
      <c r="G126" s="156">
        <v>10</v>
      </c>
      <c r="H126" s="350"/>
      <c r="I126" s="351"/>
      <c r="J126" s="238" t="s">
        <v>179</v>
      </c>
      <c r="K126" s="239"/>
      <c r="L126" s="239"/>
      <c r="M126"/>
      <c r="N126" s="45"/>
      <c r="O126" s="45"/>
      <c r="P126" s="45"/>
      <c r="Q126" s="45"/>
      <c r="R126"/>
      <c r="S126"/>
      <c r="T126"/>
      <c r="U126"/>
      <c r="V126"/>
      <c r="W126"/>
      <c r="X126"/>
      <c r="Y126"/>
      <c r="Z126"/>
      <c r="AA126"/>
      <c r="AB126"/>
      <c r="AC126"/>
      <c r="AD126"/>
      <c r="AE126"/>
      <c r="AF126"/>
      <c r="AG126"/>
      <c r="AH126"/>
      <c r="AI126"/>
      <c r="AJ126"/>
      <c r="AK126"/>
      <c r="AL126"/>
      <c r="AM126"/>
      <c r="AN126"/>
      <c r="AO126"/>
      <c r="AP126"/>
      <c r="AQ126"/>
      <c r="AR126"/>
      <c r="AS126"/>
      <c r="AT126"/>
      <c r="AU126"/>
      <c r="AV126"/>
    </row>
    <row r="127" spans="1:48" s="52" customFormat="1" ht="30" customHeight="1" x14ac:dyDescent="0.25">
      <c r="A127" s="71" t="s">
        <v>180</v>
      </c>
      <c r="B127" s="72" t="s">
        <v>181</v>
      </c>
      <c r="C127" s="9" t="s">
        <v>378</v>
      </c>
      <c r="D127" s="9">
        <v>813</v>
      </c>
      <c r="E127" s="9">
        <v>5</v>
      </c>
      <c r="F127" s="156">
        <v>656.4</v>
      </c>
      <c r="G127" s="156">
        <v>10</v>
      </c>
      <c r="H127" s="157"/>
      <c r="I127" s="132"/>
      <c r="J127" s="236"/>
      <c r="K127" s="237"/>
      <c r="L127" s="237"/>
      <c r="M127"/>
      <c r="N127" s="45"/>
      <c r="O127" s="45"/>
      <c r="P127" s="45"/>
      <c r="Q127" s="45"/>
      <c r="R127"/>
      <c r="S127"/>
      <c r="T127"/>
      <c r="U127"/>
      <c r="V127"/>
      <c r="W127"/>
      <c r="X127"/>
      <c r="Y127"/>
      <c r="Z127"/>
      <c r="AA127"/>
      <c r="AB127"/>
      <c r="AC127"/>
      <c r="AD127"/>
      <c r="AE127"/>
      <c r="AF127"/>
      <c r="AG127"/>
      <c r="AH127"/>
      <c r="AI127"/>
      <c r="AJ127"/>
      <c r="AK127"/>
      <c r="AL127"/>
      <c r="AM127"/>
      <c r="AN127"/>
      <c r="AO127"/>
      <c r="AP127"/>
      <c r="AQ127"/>
      <c r="AR127"/>
      <c r="AS127"/>
      <c r="AT127"/>
      <c r="AU127"/>
      <c r="AV127"/>
    </row>
    <row r="128" spans="1:48" s="52" customFormat="1" ht="30" customHeight="1" x14ac:dyDescent="0.25">
      <c r="A128" s="71"/>
      <c r="B128" s="72"/>
      <c r="C128" s="148" t="s">
        <v>379</v>
      </c>
      <c r="D128" s="148">
        <v>38.6</v>
      </c>
      <c r="E128" s="148">
        <v>5</v>
      </c>
      <c r="F128" s="156">
        <v>2125.0100000000002</v>
      </c>
      <c r="G128" s="156">
        <v>10</v>
      </c>
      <c r="H128" s="184"/>
      <c r="I128" s="185"/>
      <c r="J128" s="109"/>
      <c r="K128" s="95"/>
      <c r="L128" s="95"/>
      <c r="M128"/>
      <c r="N128" s="45"/>
      <c r="O128" s="45"/>
      <c r="P128" s="45"/>
      <c r="Q128" s="45"/>
      <c r="R128"/>
      <c r="S128"/>
      <c r="T128"/>
      <c r="U128"/>
      <c r="V128"/>
      <c r="W128"/>
      <c r="X128"/>
      <c r="Y128"/>
      <c r="Z128"/>
      <c r="AA128"/>
      <c r="AB128"/>
      <c r="AC128"/>
      <c r="AD128"/>
      <c r="AE128"/>
      <c r="AF128"/>
      <c r="AG128"/>
      <c r="AH128"/>
      <c r="AI128"/>
      <c r="AJ128"/>
      <c r="AK128"/>
      <c r="AL128"/>
      <c r="AM128"/>
      <c r="AN128"/>
      <c r="AO128"/>
      <c r="AP128"/>
      <c r="AQ128"/>
      <c r="AR128"/>
      <c r="AS128"/>
      <c r="AT128"/>
      <c r="AU128"/>
      <c r="AV128"/>
    </row>
    <row r="129" spans="1:48" s="52" customFormat="1" ht="30" customHeight="1" x14ac:dyDescent="0.25">
      <c r="A129" s="71" t="s">
        <v>182</v>
      </c>
      <c r="B129" s="72" t="s">
        <v>183</v>
      </c>
      <c r="C129" s="148" t="s">
        <v>379</v>
      </c>
      <c r="D129" s="148">
        <v>18.899999999999999</v>
      </c>
      <c r="E129" s="148">
        <v>5</v>
      </c>
      <c r="F129" s="156">
        <v>2125.0100000000002</v>
      </c>
      <c r="G129" s="156">
        <v>10</v>
      </c>
      <c r="H129" s="356"/>
      <c r="I129" s="357"/>
      <c r="J129" s="236"/>
      <c r="K129" s="237"/>
      <c r="L129" s="237"/>
      <c r="M129"/>
      <c r="N129" s="45"/>
      <c r="O129" s="45"/>
      <c r="P129" s="45"/>
      <c r="Q129" s="45"/>
      <c r="R129"/>
      <c r="S129"/>
      <c r="T129"/>
      <c r="U129"/>
      <c r="V129"/>
      <c r="W129"/>
      <c r="X129"/>
      <c r="Y129"/>
      <c r="Z129"/>
      <c r="AA129"/>
      <c r="AB129"/>
      <c r="AC129"/>
      <c r="AD129"/>
      <c r="AE129"/>
      <c r="AF129"/>
      <c r="AG129"/>
      <c r="AH129"/>
      <c r="AI129"/>
      <c r="AJ129"/>
      <c r="AK129"/>
      <c r="AL129"/>
      <c r="AM129"/>
      <c r="AN129"/>
      <c r="AO129"/>
      <c r="AP129"/>
      <c r="AQ129"/>
      <c r="AR129"/>
      <c r="AS129"/>
      <c r="AT129"/>
      <c r="AU129"/>
      <c r="AV129"/>
    </row>
    <row r="130" spans="1:48" s="52" customFormat="1" ht="29.25" customHeight="1" x14ac:dyDescent="0.25">
      <c r="C130" s="149" t="s">
        <v>184</v>
      </c>
      <c r="D130" s="150">
        <f>SUM(D52:D124)+SUM(D126:D129)</f>
        <v>218204834</v>
      </c>
      <c r="E130" s="333"/>
      <c r="F130" s="355"/>
      <c r="G130" s="355"/>
      <c r="H130" s="151">
        <f>SUM(H52:H124)</f>
        <v>0</v>
      </c>
      <c r="I130" s="151">
        <f>SUM(I52:I124)</f>
        <v>218083953</v>
      </c>
      <c r="J130"/>
      <c r="K130"/>
      <c r="L130"/>
      <c r="M130"/>
      <c r="N130" s="45"/>
      <c r="O130" s="45"/>
      <c r="P130" s="45"/>
      <c r="Q130" s="45"/>
      <c r="R130"/>
      <c r="S130"/>
      <c r="T130"/>
      <c r="U130"/>
      <c r="V130"/>
      <c r="W130"/>
      <c r="X130"/>
      <c r="Y130"/>
      <c r="Z130"/>
      <c r="AA130"/>
      <c r="AB130"/>
      <c r="AC130"/>
      <c r="AD130"/>
      <c r="AE130"/>
      <c r="AF130"/>
      <c r="AG130"/>
      <c r="AH130"/>
      <c r="AI130"/>
      <c r="AJ130"/>
      <c r="AK130"/>
      <c r="AL130"/>
      <c r="AM130"/>
      <c r="AN130"/>
      <c r="AO130"/>
      <c r="AP130"/>
      <c r="AQ130"/>
      <c r="AR130"/>
      <c r="AS130"/>
      <c r="AT130"/>
      <c r="AU130"/>
      <c r="AV130"/>
    </row>
    <row r="131" spans="1:48" s="76" customFormat="1" ht="34.5" customHeight="1" x14ac:dyDescent="0.25">
      <c r="A131" s="55"/>
      <c r="B131" s="55"/>
      <c r="C131" s="152" t="s">
        <v>185</v>
      </c>
      <c r="D131" s="153">
        <f>D130/$C$6</f>
        <v>5115.1188969216191</v>
      </c>
      <c r="E131" s="333"/>
      <c r="F131" s="333"/>
      <c r="G131" s="333"/>
      <c r="H131" s="154">
        <f t="shared" ref="H131:I131" si="3">H130/$C$6</f>
        <v>0</v>
      </c>
      <c r="I131" s="154">
        <f t="shared" si="3"/>
        <v>5112.2852260260479</v>
      </c>
      <c r="J131" s="325"/>
      <c r="K131" s="325"/>
      <c r="L131" s="325"/>
      <c r="M131"/>
      <c r="N131"/>
      <c r="O131" s="45"/>
      <c r="P131" s="45"/>
      <c r="Q131" s="45"/>
      <c r="R131" s="45"/>
      <c r="S131"/>
      <c r="T131"/>
      <c r="U131"/>
      <c r="V131"/>
      <c r="W131"/>
      <c r="X131"/>
      <c r="Y131"/>
      <c r="Z131"/>
      <c r="AA131"/>
      <c r="AB131"/>
      <c r="AC131"/>
      <c r="AD131"/>
      <c r="AE131"/>
      <c r="AF131"/>
      <c r="AG131"/>
      <c r="AH131"/>
      <c r="AI131"/>
      <c r="AJ131"/>
      <c r="AK131"/>
      <c r="AL131"/>
      <c r="AM131"/>
      <c r="AN131"/>
      <c r="AO131"/>
      <c r="AP131"/>
      <c r="AQ131"/>
      <c r="AR131"/>
      <c r="AS131"/>
      <c r="AT131"/>
      <c r="AU131"/>
    </row>
    <row r="132" spans="1:48" s="76" customFormat="1" ht="26.25" customHeight="1" x14ac:dyDescent="0.25">
      <c r="A132" s="38"/>
      <c r="B132" s="38"/>
      <c r="C132" s="54"/>
      <c r="D132" s="54"/>
      <c r="E132" s="54"/>
      <c r="F132" s="54"/>
      <c r="G132"/>
      <c r="H132"/>
      <c r="I132"/>
      <c r="J132"/>
      <c r="K132"/>
      <c r="L132"/>
      <c r="M132"/>
      <c r="N132"/>
      <c r="O132" s="45"/>
      <c r="P132" s="45"/>
      <c r="Q132" s="45"/>
      <c r="R132" s="45"/>
      <c r="S132"/>
      <c r="T132"/>
      <c r="U132"/>
      <c r="V132"/>
      <c r="W132"/>
      <c r="X132"/>
      <c r="Y132"/>
      <c r="Z132"/>
      <c r="AA132"/>
      <c r="AB132"/>
      <c r="AC132"/>
      <c r="AD132"/>
      <c r="AE132"/>
      <c r="AF132"/>
      <c r="AG132"/>
      <c r="AH132"/>
      <c r="AI132"/>
      <c r="AJ132"/>
      <c r="AK132"/>
      <c r="AL132"/>
      <c r="AM132"/>
      <c r="AN132"/>
      <c r="AO132"/>
      <c r="AP132"/>
      <c r="AQ132"/>
      <c r="AR132"/>
      <c r="AS132"/>
      <c r="AT132"/>
      <c r="AU132"/>
    </row>
    <row r="133" spans="1:48" ht="23.25" customHeight="1" x14ac:dyDescent="0.25">
      <c r="A133" s="296" t="s">
        <v>186</v>
      </c>
      <c r="B133" s="297"/>
      <c r="C133" s="302" t="s">
        <v>187</v>
      </c>
      <c r="D133" s="302" t="s">
        <v>188</v>
      </c>
      <c r="E133" s="304" t="s">
        <v>189</v>
      </c>
      <c r="F133" s="305"/>
      <c r="G133" s="308" t="s">
        <v>190</v>
      </c>
      <c r="H133" s="308"/>
      <c r="I133" s="308"/>
      <c r="J133" s="308"/>
      <c r="K133" s="308"/>
      <c r="L133" s="308"/>
      <c r="M133" s="308"/>
      <c r="N133" s="308"/>
      <c r="O133" s="304" t="s">
        <v>191</v>
      </c>
      <c r="P133" s="308"/>
      <c r="Q133" s="308"/>
      <c r="R133" s="305"/>
      <c r="S133" s="352" t="s">
        <v>192</v>
      </c>
      <c r="T133" s="305" t="s">
        <v>193</v>
      </c>
    </row>
    <row r="134" spans="1:48" ht="39.450000000000003" customHeight="1" x14ac:dyDescent="0.25">
      <c r="A134" s="298"/>
      <c r="B134" s="299"/>
      <c r="C134" s="326"/>
      <c r="D134" s="303"/>
      <c r="E134" s="306"/>
      <c r="F134" s="307"/>
      <c r="G134" s="309"/>
      <c r="H134" s="309"/>
      <c r="I134" s="309"/>
      <c r="J134" s="309"/>
      <c r="K134" s="309"/>
      <c r="L134" s="309"/>
      <c r="M134" s="309"/>
      <c r="N134" s="309"/>
      <c r="O134" s="306"/>
      <c r="P134" s="309"/>
      <c r="Q134" s="309"/>
      <c r="R134" s="307"/>
      <c r="S134" s="353"/>
      <c r="T134" s="307"/>
    </row>
    <row r="135" spans="1:48" ht="24.75" customHeight="1" x14ac:dyDescent="0.25">
      <c r="A135" s="300"/>
      <c r="B135" s="301"/>
      <c r="C135" s="326"/>
      <c r="D135" s="347" t="s">
        <v>194</v>
      </c>
      <c r="E135" s="348"/>
      <c r="F135" s="349"/>
      <c r="G135" s="347" t="s">
        <v>195</v>
      </c>
      <c r="H135" s="348"/>
      <c r="I135" s="348"/>
      <c r="J135" s="348"/>
      <c r="K135" s="348"/>
      <c r="L135" s="348"/>
      <c r="M135" s="348"/>
      <c r="N135" s="349"/>
      <c r="O135" s="347" t="s">
        <v>196</v>
      </c>
      <c r="P135" s="348"/>
      <c r="Q135" s="348"/>
      <c r="R135" s="349"/>
      <c r="S135" s="353"/>
      <c r="T135" s="305" t="s">
        <v>110</v>
      </c>
    </row>
    <row r="136" spans="1:48" ht="27" customHeight="1" x14ac:dyDescent="0.25">
      <c r="A136" s="77" t="s">
        <v>133</v>
      </c>
      <c r="B136" s="78"/>
      <c r="C136" s="327"/>
      <c r="D136" s="79" t="s">
        <v>197</v>
      </c>
      <c r="E136" s="79" t="s">
        <v>198</v>
      </c>
      <c r="F136" s="79" t="s">
        <v>199</v>
      </c>
      <c r="G136" s="79" t="s">
        <v>200</v>
      </c>
      <c r="H136" s="79" t="s">
        <v>201</v>
      </c>
      <c r="I136" s="79" t="s">
        <v>202</v>
      </c>
      <c r="J136" s="79" t="s">
        <v>203</v>
      </c>
      <c r="K136" s="79" t="s">
        <v>204</v>
      </c>
      <c r="L136" s="347" t="s">
        <v>205</v>
      </c>
      <c r="M136" s="349"/>
      <c r="N136" s="79" t="s">
        <v>206</v>
      </c>
      <c r="O136" s="79" t="s">
        <v>207</v>
      </c>
      <c r="P136" s="79" t="s">
        <v>208</v>
      </c>
      <c r="Q136" s="79" t="s">
        <v>209</v>
      </c>
      <c r="R136" s="79" t="s">
        <v>210</v>
      </c>
      <c r="S136" s="354"/>
      <c r="T136" s="307"/>
    </row>
    <row r="137" spans="1:48" ht="30" customHeight="1" x14ac:dyDescent="0.25">
      <c r="A137" s="80">
        <v>0.1</v>
      </c>
      <c r="B137" s="72" t="s">
        <v>151</v>
      </c>
      <c r="C137" s="310"/>
      <c r="D137" s="311"/>
      <c r="E137" s="311"/>
      <c r="F137" s="311"/>
      <c r="G137" s="311"/>
      <c r="H137" s="311"/>
      <c r="I137" s="311"/>
      <c r="J137" s="311"/>
      <c r="K137" s="311"/>
      <c r="L137" s="311"/>
      <c r="M137" s="311"/>
      <c r="N137" s="312"/>
      <c r="O137" s="21">
        <v>0</v>
      </c>
      <c r="P137" s="21"/>
      <c r="Q137" s="21"/>
      <c r="R137" s="21"/>
      <c r="S137" s="122">
        <f>SUM(C137:R137)</f>
        <v>0</v>
      </c>
      <c r="T137" s="23">
        <v>0</v>
      </c>
    </row>
    <row r="138" spans="1:48" ht="30" customHeight="1" x14ac:dyDescent="0.25">
      <c r="A138" s="71">
        <v>0.2</v>
      </c>
      <c r="B138" s="72" t="s">
        <v>153</v>
      </c>
      <c r="C138" s="313"/>
      <c r="D138" s="314"/>
      <c r="E138" s="314"/>
      <c r="F138" s="314"/>
      <c r="G138" s="314"/>
      <c r="H138" s="314"/>
      <c r="I138" s="314"/>
      <c r="J138" s="314"/>
      <c r="K138" s="314"/>
      <c r="L138" s="314"/>
      <c r="M138" s="314"/>
      <c r="N138" s="315"/>
      <c r="O138" s="21">
        <v>631000</v>
      </c>
      <c r="P138" s="21"/>
      <c r="Q138" s="21"/>
      <c r="R138" s="21"/>
      <c r="S138" s="122">
        <f t="shared" ref="S138:S155" si="4">SUM(C138:R138)</f>
        <v>631000</v>
      </c>
      <c r="T138" s="23">
        <v>0</v>
      </c>
    </row>
    <row r="139" spans="1:48" ht="30" customHeight="1" x14ac:dyDescent="0.25">
      <c r="A139" s="71">
        <v>0.3</v>
      </c>
      <c r="B139" s="72" t="s">
        <v>154</v>
      </c>
      <c r="C139" s="21"/>
      <c r="D139" s="21"/>
      <c r="E139" s="22"/>
      <c r="F139" s="21"/>
      <c r="G139" s="21"/>
      <c r="H139" s="21"/>
      <c r="I139" s="21"/>
      <c r="J139" s="21"/>
      <c r="K139" s="21"/>
      <c r="L139" s="316"/>
      <c r="M139" s="317"/>
      <c r="N139" s="318"/>
      <c r="O139" s="21">
        <v>0</v>
      </c>
      <c r="P139" s="21"/>
      <c r="Q139" s="21"/>
      <c r="R139" s="21"/>
      <c r="S139" s="122">
        <f t="shared" si="4"/>
        <v>0</v>
      </c>
      <c r="T139" s="23">
        <v>0</v>
      </c>
    </row>
    <row r="140" spans="1:48" ht="30" customHeight="1" x14ac:dyDescent="0.25">
      <c r="A140" s="71">
        <v>0.4</v>
      </c>
      <c r="B140" s="72" t="s">
        <v>155</v>
      </c>
      <c r="C140" s="21"/>
      <c r="D140" s="21"/>
      <c r="E140" s="22"/>
      <c r="F140" s="21"/>
      <c r="G140" s="21"/>
      <c r="H140" s="21"/>
      <c r="I140" s="21"/>
      <c r="J140" s="21"/>
      <c r="K140" s="21"/>
      <c r="L140" s="319"/>
      <c r="M140" s="320"/>
      <c r="N140" s="321"/>
      <c r="O140" s="21">
        <v>0</v>
      </c>
      <c r="P140" s="21"/>
      <c r="Q140" s="21"/>
      <c r="R140" s="21"/>
      <c r="S140" s="122">
        <f t="shared" si="4"/>
        <v>0</v>
      </c>
      <c r="T140" s="23">
        <v>0</v>
      </c>
    </row>
    <row r="141" spans="1:48" ht="30" customHeight="1" x14ac:dyDescent="0.25">
      <c r="A141" s="71">
        <v>0.5</v>
      </c>
      <c r="B141" s="72" t="s">
        <v>212</v>
      </c>
      <c r="C141" s="21"/>
      <c r="D141" s="21"/>
      <c r="E141" s="22"/>
      <c r="F141" s="21"/>
      <c r="G141" s="21"/>
      <c r="H141" s="21"/>
      <c r="I141" s="21"/>
      <c r="J141" s="21"/>
      <c r="K141" s="21"/>
      <c r="L141" s="319"/>
      <c r="M141" s="320"/>
      <c r="N141" s="321"/>
      <c r="O141" s="21">
        <v>0</v>
      </c>
      <c r="P141" s="21"/>
      <c r="Q141" s="21"/>
      <c r="R141" s="21"/>
      <c r="S141" s="122">
        <f t="shared" si="4"/>
        <v>0</v>
      </c>
      <c r="T141" s="23">
        <v>0</v>
      </c>
    </row>
    <row r="142" spans="1:48" ht="30" customHeight="1" x14ac:dyDescent="0.25">
      <c r="A142" s="71">
        <v>1</v>
      </c>
      <c r="B142" s="78" t="s">
        <v>156</v>
      </c>
      <c r="C142" s="21">
        <v>-20769.509999999998</v>
      </c>
      <c r="D142" s="21">
        <v>14365866.560000001</v>
      </c>
      <c r="E142" s="22">
        <v>621062.06000000006</v>
      </c>
      <c r="F142" s="21">
        <v>677153.69</v>
      </c>
      <c r="G142" s="21" t="s">
        <v>323</v>
      </c>
      <c r="H142" s="21" t="s">
        <v>323</v>
      </c>
      <c r="I142" s="21">
        <v>0</v>
      </c>
      <c r="J142" s="21" t="s">
        <v>323</v>
      </c>
      <c r="K142" s="21" t="s">
        <v>323</v>
      </c>
      <c r="L142" s="319"/>
      <c r="M142" s="320"/>
      <c r="N142" s="321"/>
      <c r="O142" s="21">
        <v>961804.57</v>
      </c>
      <c r="P142" s="21"/>
      <c r="Q142" s="21"/>
      <c r="R142" s="21"/>
      <c r="S142" s="122">
        <f t="shared" si="4"/>
        <v>16605117.370000001</v>
      </c>
      <c r="T142" s="23">
        <v>-2510488.85</v>
      </c>
    </row>
    <row r="143" spans="1:48" ht="30" customHeight="1" x14ac:dyDescent="0.25">
      <c r="A143" s="71">
        <v>2.1</v>
      </c>
      <c r="B143" s="72" t="s">
        <v>157</v>
      </c>
      <c r="C143" s="21">
        <v>0</v>
      </c>
      <c r="D143" s="21">
        <v>569848.86</v>
      </c>
      <c r="E143" s="21">
        <v>30764.5</v>
      </c>
      <c r="F143" s="21">
        <v>25725.18</v>
      </c>
      <c r="G143" s="21" t="s">
        <v>323</v>
      </c>
      <c r="H143" s="21" t="s">
        <v>323</v>
      </c>
      <c r="I143" s="21">
        <v>0</v>
      </c>
      <c r="J143" s="21" t="s">
        <v>323</v>
      </c>
      <c r="K143" s="21" t="s">
        <v>323</v>
      </c>
      <c r="L143" s="319"/>
      <c r="M143" s="320"/>
      <c r="N143" s="321"/>
      <c r="O143" s="21">
        <v>42516.160000000003</v>
      </c>
      <c r="P143" s="21"/>
      <c r="Q143" s="21"/>
      <c r="R143" s="21"/>
      <c r="S143" s="122">
        <f t="shared" si="4"/>
        <v>668854.70000000007</v>
      </c>
      <c r="T143" s="23">
        <v>-98487.56</v>
      </c>
    </row>
    <row r="144" spans="1:48" ht="30" customHeight="1" x14ac:dyDescent="0.25">
      <c r="A144" s="71">
        <v>2.2000000000000002</v>
      </c>
      <c r="B144" s="72" t="s">
        <v>158</v>
      </c>
      <c r="C144" s="21">
        <v>-166874.32999999999</v>
      </c>
      <c r="D144" s="21">
        <v>5216135.2300000004</v>
      </c>
      <c r="E144" s="22">
        <v>241664.59</v>
      </c>
      <c r="F144" s="21">
        <v>264489.63</v>
      </c>
      <c r="G144" s="21" t="s">
        <v>323</v>
      </c>
      <c r="H144" s="21" t="s">
        <v>323</v>
      </c>
      <c r="I144" s="21">
        <v>0</v>
      </c>
      <c r="J144" s="21">
        <v>1019725.23</v>
      </c>
      <c r="K144" s="21">
        <v>0</v>
      </c>
      <c r="L144" s="319"/>
      <c r="M144" s="320"/>
      <c r="N144" s="321"/>
      <c r="O144" s="21">
        <v>493673.46</v>
      </c>
      <c r="P144" s="21"/>
      <c r="Q144" s="21"/>
      <c r="R144" s="21"/>
      <c r="S144" s="122">
        <f t="shared" si="4"/>
        <v>7068813.8099999996</v>
      </c>
      <c r="T144" s="23">
        <v>-845897.52</v>
      </c>
    </row>
    <row r="145" spans="1:20" ht="30" customHeight="1" x14ac:dyDescent="0.25">
      <c r="A145" s="71">
        <v>2.2999999999999998</v>
      </c>
      <c r="B145" s="72" t="s">
        <v>159</v>
      </c>
      <c r="C145" s="21">
        <v>-117789.17</v>
      </c>
      <c r="D145" s="21">
        <v>1783022.49</v>
      </c>
      <c r="E145" s="22">
        <v>54124.86</v>
      </c>
      <c r="F145" s="21">
        <v>144812.01</v>
      </c>
      <c r="G145" s="21" t="s">
        <v>323</v>
      </c>
      <c r="H145" s="21" t="s">
        <v>323</v>
      </c>
      <c r="I145" s="21">
        <v>0</v>
      </c>
      <c r="J145" s="21">
        <v>27531.43</v>
      </c>
      <c r="K145" s="21">
        <v>0</v>
      </c>
      <c r="L145" s="319"/>
      <c r="M145" s="320"/>
      <c r="N145" s="321"/>
      <c r="O145" s="21">
        <v>202908.95</v>
      </c>
      <c r="P145" s="21"/>
      <c r="Q145" s="21"/>
      <c r="R145" s="21"/>
      <c r="S145" s="122">
        <f t="shared" si="4"/>
        <v>2094610.57</v>
      </c>
      <c r="T145" s="23">
        <v>-236888.89</v>
      </c>
    </row>
    <row r="146" spans="1:20" ht="30" customHeight="1" x14ac:dyDescent="0.25">
      <c r="A146" s="71">
        <v>2.4</v>
      </c>
      <c r="B146" s="72" t="s">
        <v>160</v>
      </c>
      <c r="C146" s="21">
        <v>0</v>
      </c>
      <c r="D146" s="21">
        <v>183970.88</v>
      </c>
      <c r="E146" s="22">
        <v>9991.89</v>
      </c>
      <c r="F146" s="21">
        <v>8313.1</v>
      </c>
      <c r="G146" s="21" t="s">
        <v>323</v>
      </c>
      <c r="H146" s="21" t="s">
        <v>323</v>
      </c>
      <c r="I146" s="21">
        <v>0</v>
      </c>
      <c r="J146" s="21" t="s">
        <v>323</v>
      </c>
      <c r="K146" s="21" t="s">
        <v>323</v>
      </c>
      <c r="L146" s="319"/>
      <c r="M146" s="320"/>
      <c r="N146" s="321"/>
      <c r="O146" s="21">
        <v>13864.84</v>
      </c>
      <c r="P146" s="21"/>
      <c r="Q146" s="21"/>
      <c r="R146" s="21"/>
      <c r="S146" s="122">
        <f t="shared" si="4"/>
        <v>216140.71000000002</v>
      </c>
      <c r="T146" s="23">
        <v>-31985.71</v>
      </c>
    </row>
    <row r="147" spans="1:20" ht="30" customHeight="1" x14ac:dyDescent="0.25">
      <c r="A147" s="71">
        <v>2.5</v>
      </c>
      <c r="B147" s="72" t="s">
        <v>161</v>
      </c>
      <c r="C147" s="21">
        <v>-8212.8700000000008</v>
      </c>
      <c r="D147" s="21">
        <v>2455069.0299999998</v>
      </c>
      <c r="E147" s="22">
        <v>36951.589999999997</v>
      </c>
      <c r="F147" s="21">
        <v>156768.23000000001</v>
      </c>
      <c r="G147" s="21" t="s">
        <v>323</v>
      </c>
      <c r="H147" s="21" t="s">
        <v>323</v>
      </c>
      <c r="I147" s="21">
        <v>0</v>
      </c>
      <c r="J147" s="21" t="s">
        <v>323</v>
      </c>
      <c r="K147" s="21" t="s">
        <v>323</v>
      </c>
      <c r="L147" s="319"/>
      <c r="M147" s="320"/>
      <c r="N147" s="321"/>
      <c r="O147" s="21">
        <v>63866.559999999998</v>
      </c>
      <c r="P147" s="21"/>
      <c r="Q147" s="21"/>
      <c r="R147" s="21"/>
      <c r="S147" s="122">
        <f t="shared" si="4"/>
        <v>2704442.5399999996</v>
      </c>
      <c r="T147" s="23">
        <v>-162259.31</v>
      </c>
    </row>
    <row r="148" spans="1:20" ht="30" customHeight="1" x14ac:dyDescent="0.25">
      <c r="A148" s="71">
        <v>2.6</v>
      </c>
      <c r="B148" s="72" t="s">
        <v>162</v>
      </c>
      <c r="C148" s="21">
        <v>-140462.07999999999</v>
      </c>
      <c r="D148" s="21">
        <v>1183134.31</v>
      </c>
      <c r="E148" s="22">
        <v>2216.17</v>
      </c>
      <c r="F148" s="21">
        <v>0</v>
      </c>
      <c r="G148" s="21" t="s">
        <v>323</v>
      </c>
      <c r="H148" s="21" t="s">
        <v>323</v>
      </c>
      <c r="I148" s="21">
        <v>0</v>
      </c>
      <c r="J148" s="21">
        <v>295564.48</v>
      </c>
      <c r="K148" s="21">
        <v>0</v>
      </c>
      <c r="L148" s="319"/>
      <c r="M148" s="320"/>
      <c r="N148" s="321"/>
      <c r="O148" s="21">
        <v>153348.93</v>
      </c>
      <c r="P148" s="21"/>
      <c r="Q148" s="21"/>
      <c r="R148" s="21"/>
      <c r="S148" s="122">
        <f t="shared" si="4"/>
        <v>1493801.81</v>
      </c>
      <c r="T148" s="23">
        <v>-100329.19</v>
      </c>
    </row>
    <row r="149" spans="1:20" ht="30" customHeight="1" x14ac:dyDescent="0.25">
      <c r="A149" s="71">
        <v>2.7</v>
      </c>
      <c r="B149" s="72" t="s">
        <v>163</v>
      </c>
      <c r="C149" s="21">
        <v>0</v>
      </c>
      <c r="D149" s="21">
        <v>1058599.44</v>
      </c>
      <c r="E149" s="22">
        <v>42005.23</v>
      </c>
      <c r="F149" s="21">
        <v>59400.77</v>
      </c>
      <c r="G149" s="21"/>
      <c r="H149" s="21">
        <v>302132.2</v>
      </c>
      <c r="I149" s="21">
        <v>75533.05</v>
      </c>
      <c r="J149" s="21" t="s">
        <v>323</v>
      </c>
      <c r="K149" s="21" t="s">
        <v>323</v>
      </c>
      <c r="L149" s="319"/>
      <c r="M149" s="320"/>
      <c r="N149" s="321"/>
      <c r="O149" s="21">
        <v>63282.58</v>
      </c>
      <c r="P149" s="21"/>
      <c r="Q149" s="21"/>
      <c r="R149" s="21"/>
      <c r="S149" s="122">
        <f t="shared" si="4"/>
        <v>1600953.27</v>
      </c>
      <c r="T149" s="23">
        <v>-154718.79</v>
      </c>
    </row>
    <row r="150" spans="1:20" ht="30" customHeight="1" x14ac:dyDescent="0.25">
      <c r="A150" s="71">
        <v>2.8</v>
      </c>
      <c r="B150" s="72" t="s">
        <v>164</v>
      </c>
      <c r="C150" s="21">
        <v>-48398.99</v>
      </c>
      <c r="D150" s="21">
        <v>21712.58</v>
      </c>
      <c r="E150" s="22">
        <v>131.41999999999999</v>
      </c>
      <c r="F150" s="21">
        <v>0</v>
      </c>
      <c r="G150" s="21" t="s">
        <v>323</v>
      </c>
      <c r="H150" s="21" t="s">
        <v>323</v>
      </c>
      <c r="I150" s="21">
        <v>0</v>
      </c>
      <c r="J150" s="21">
        <v>22082.639999999999</v>
      </c>
      <c r="K150" s="21">
        <v>0</v>
      </c>
      <c r="L150" s="319"/>
      <c r="M150" s="320"/>
      <c r="N150" s="321"/>
      <c r="O150" s="21">
        <v>48637.64</v>
      </c>
      <c r="P150" s="21"/>
      <c r="Q150" s="21"/>
      <c r="R150" s="21"/>
      <c r="S150" s="122">
        <f t="shared" si="4"/>
        <v>44165.29</v>
      </c>
      <c r="T150" s="23">
        <v>-40536.75</v>
      </c>
    </row>
    <row r="151" spans="1:20" ht="30" customHeight="1" x14ac:dyDescent="0.25">
      <c r="A151" s="71">
        <v>3</v>
      </c>
      <c r="B151" s="72" t="s">
        <v>165</v>
      </c>
      <c r="C151" s="21">
        <v>0</v>
      </c>
      <c r="D151" s="21">
        <v>160740.04999999999</v>
      </c>
      <c r="E151" s="22">
        <v>303.64999999999998</v>
      </c>
      <c r="F151" s="21">
        <v>20852.330000000002</v>
      </c>
      <c r="G151" s="21" t="s">
        <v>323</v>
      </c>
      <c r="H151" s="21" t="s">
        <v>323</v>
      </c>
      <c r="I151" s="21">
        <v>0</v>
      </c>
      <c r="J151" s="21">
        <v>586186.44999999995</v>
      </c>
      <c r="K151" s="21">
        <v>0</v>
      </c>
      <c r="L151" s="319"/>
      <c r="M151" s="320"/>
      <c r="N151" s="321"/>
      <c r="O151" s="21">
        <v>43899.31</v>
      </c>
      <c r="P151" s="21"/>
      <c r="Q151" s="21"/>
      <c r="R151" s="21"/>
      <c r="S151" s="122">
        <f t="shared" si="4"/>
        <v>811981.79</v>
      </c>
      <c r="T151" s="23">
        <v>-111208.22</v>
      </c>
    </row>
    <row r="152" spans="1:20" ht="30" customHeight="1" x14ac:dyDescent="0.25">
      <c r="A152" s="71">
        <v>4</v>
      </c>
      <c r="B152" s="72" t="s">
        <v>213</v>
      </c>
      <c r="C152" s="21" t="s">
        <v>323</v>
      </c>
      <c r="D152" s="21" t="s">
        <v>323</v>
      </c>
      <c r="E152" s="22" t="s">
        <v>323</v>
      </c>
      <c r="F152" s="21" t="s">
        <v>323</v>
      </c>
      <c r="G152" s="21" t="s">
        <v>323</v>
      </c>
      <c r="H152" s="21" t="s">
        <v>323</v>
      </c>
      <c r="I152" s="21" t="s">
        <v>323</v>
      </c>
      <c r="J152" s="21" t="s">
        <v>323</v>
      </c>
      <c r="K152" s="21" t="s">
        <v>323</v>
      </c>
      <c r="L152" s="322"/>
      <c r="M152" s="323"/>
      <c r="N152" s="324"/>
      <c r="O152" s="21" t="s">
        <v>323</v>
      </c>
      <c r="P152" s="21"/>
      <c r="Q152" s="21"/>
      <c r="R152" s="21"/>
      <c r="S152" s="122">
        <f t="shared" si="4"/>
        <v>0</v>
      </c>
      <c r="T152" s="23" t="s">
        <v>323</v>
      </c>
    </row>
    <row r="153" spans="1:20" ht="30" customHeight="1" x14ac:dyDescent="0.25">
      <c r="A153" s="71">
        <v>5</v>
      </c>
      <c r="B153" s="72" t="s">
        <v>167</v>
      </c>
      <c r="C153" s="21">
        <v>-2447.14</v>
      </c>
      <c r="D153" s="21">
        <v>421244.83</v>
      </c>
      <c r="E153" s="22">
        <v>5663.31</v>
      </c>
      <c r="F153" s="21">
        <v>9294.06</v>
      </c>
      <c r="G153" s="21">
        <v>2227645.8199999998</v>
      </c>
      <c r="H153" s="21" t="s">
        <v>323</v>
      </c>
      <c r="I153" s="21">
        <v>0</v>
      </c>
      <c r="J153" s="21">
        <v>577696.92000000004</v>
      </c>
      <c r="K153" s="21">
        <v>0</v>
      </c>
      <c r="L153" s="21">
        <v>9663671.3499999996</v>
      </c>
      <c r="M153" s="21">
        <v>6087640.54</v>
      </c>
      <c r="N153" s="21">
        <v>11.3</v>
      </c>
      <c r="O153" s="21">
        <v>43125.25</v>
      </c>
      <c r="P153" s="21"/>
      <c r="Q153" s="21"/>
      <c r="R153" s="21"/>
      <c r="S153" s="122">
        <f>SUM(C153:R153)</f>
        <v>19033546.239999998</v>
      </c>
      <c r="T153" s="23">
        <v>-80705.279999999999</v>
      </c>
    </row>
    <row r="154" spans="1:20" ht="30" customHeight="1" x14ac:dyDescent="0.25">
      <c r="A154" s="71">
        <v>6</v>
      </c>
      <c r="B154" s="72" t="s">
        <v>168</v>
      </c>
      <c r="C154" s="21" t="s">
        <v>323</v>
      </c>
      <c r="D154" s="21" t="s">
        <v>323</v>
      </c>
      <c r="E154" s="22" t="s">
        <v>323</v>
      </c>
      <c r="F154" s="21" t="s">
        <v>323</v>
      </c>
      <c r="G154" s="21" t="s">
        <v>323</v>
      </c>
      <c r="H154" s="21" t="s">
        <v>323</v>
      </c>
      <c r="I154" s="21" t="s">
        <v>323</v>
      </c>
      <c r="J154" s="21" t="s">
        <v>323</v>
      </c>
      <c r="K154" s="21" t="s">
        <v>323</v>
      </c>
      <c r="L154" s="316"/>
      <c r="M154" s="317"/>
      <c r="N154" s="318"/>
      <c r="O154" s="21" t="s">
        <v>323</v>
      </c>
      <c r="P154" s="21"/>
      <c r="Q154" s="21"/>
      <c r="R154" s="21"/>
      <c r="S154" s="122">
        <f t="shared" si="4"/>
        <v>0</v>
      </c>
      <c r="T154" s="23" t="s">
        <v>323</v>
      </c>
    </row>
    <row r="155" spans="1:20" ht="30" customHeight="1" x14ac:dyDescent="0.25">
      <c r="A155" s="71">
        <v>7</v>
      </c>
      <c r="B155" s="72" t="s">
        <v>169</v>
      </c>
      <c r="C155" s="21" t="s">
        <v>323</v>
      </c>
      <c r="D155" s="21" t="s">
        <v>323</v>
      </c>
      <c r="E155" s="22" t="s">
        <v>323</v>
      </c>
      <c r="F155" s="21" t="s">
        <v>323</v>
      </c>
      <c r="G155" s="21" t="s">
        <v>323</v>
      </c>
      <c r="H155" s="21" t="s">
        <v>323</v>
      </c>
      <c r="I155" s="21" t="s">
        <v>323</v>
      </c>
      <c r="J155" s="21" t="s">
        <v>323</v>
      </c>
      <c r="K155" s="21" t="s">
        <v>323</v>
      </c>
      <c r="L155" s="319"/>
      <c r="M155" s="320"/>
      <c r="N155" s="321"/>
      <c r="O155" s="21" t="s">
        <v>323</v>
      </c>
      <c r="P155" s="21"/>
      <c r="Q155" s="21"/>
      <c r="R155" s="21"/>
      <c r="S155" s="122">
        <f t="shared" si="4"/>
        <v>0</v>
      </c>
      <c r="T155" s="23" t="s">
        <v>323</v>
      </c>
    </row>
    <row r="156" spans="1:20" ht="30" customHeight="1" x14ac:dyDescent="0.25">
      <c r="A156" s="71">
        <v>8</v>
      </c>
      <c r="B156" s="72" t="s">
        <v>170</v>
      </c>
      <c r="C156" s="21">
        <v>0</v>
      </c>
      <c r="D156" s="21">
        <v>355643.53</v>
      </c>
      <c r="E156" s="22">
        <v>26544.26</v>
      </c>
      <c r="F156" s="21">
        <v>0</v>
      </c>
      <c r="G156" s="21" t="s">
        <v>323</v>
      </c>
      <c r="H156" s="21" t="s">
        <v>323</v>
      </c>
      <c r="I156" s="21">
        <v>0</v>
      </c>
      <c r="J156" s="21" t="s">
        <v>323</v>
      </c>
      <c r="K156" s="21" t="s">
        <v>323</v>
      </c>
      <c r="L156" s="322"/>
      <c r="M156" s="323"/>
      <c r="N156" s="324"/>
      <c r="O156" s="21">
        <v>12811.27</v>
      </c>
      <c r="P156" s="21"/>
      <c r="Q156" s="21"/>
      <c r="R156" s="21"/>
      <c r="S156" s="122">
        <f>SUM(C156:R156)</f>
        <v>394999.06000000006</v>
      </c>
      <c r="T156" s="23">
        <v>-103546.79</v>
      </c>
    </row>
    <row r="157" spans="1:20" ht="30" customHeight="1" x14ac:dyDescent="0.25">
      <c r="A157" s="294" t="s">
        <v>217</v>
      </c>
      <c r="B157" s="295"/>
      <c r="C157" s="291"/>
      <c r="D157" s="292"/>
      <c r="E157" s="293"/>
      <c r="F157" s="24"/>
      <c r="G157" s="338"/>
      <c r="H157" s="339"/>
      <c r="I157" s="339"/>
      <c r="J157" s="339"/>
      <c r="K157" s="339"/>
      <c r="L157" s="339"/>
      <c r="M157" s="339"/>
      <c r="N157" s="339"/>
      <c r="O157" s="339"/>
      <c r="P157" s="339"/>
      <c r="Q157" s="339"/>
      <c r="R157" s="340"/>
      <c r="S157" s="116">
        <f>F157</f>
        <v>0</v>
      </c>
      <c r="T157" s="134"/>
    </row>
    <row r="158" spans="1:20" ht="27" customHeight="1" x14ac:dyDescent="0.25">
      <c r="A158" s="283" t="s">
        <v>111</v>
      </c>
      <c r="B158" s="284"/>
      <c r="C158" s="146">
        <f>SUM(C139:C156)</f>
        <v>-504954.08999999997</v>
      </c>
      <c r="D158" s="146">
        <f t="shared" ref="D158:K158" si="5">SUM(D139:D156)</f>
        <v>27774987.789999995</v>
      </c>
      <c r="E158" s="147">
        <f t="shared" si="5"/>
        <v>1071423.53</v>
      </c>
      <c r="F158" s="146">
        <f>SUM(F139:F157)</f>
        <v>1366809.0000000002</v>
      </c>
      <c r="G158" s="146">
        <f t="shared" si="5"/>
        <v>2227645.8199999998</v>
      </c>
      <c r="H158" s="146">
        <f t="shared" si="5"/>
        <v>302132.2</v>
      </c>
      <c r="I158" s="146">
        <f>SUM(I139:I156)</f>
        <v>75533.05</v>
      </c>
      <c r="J158" s="146">
        <f t="shared" si="5"/>
        <v>2528787.15</v>
      </c>
      <c r="K158" s="146">
        <f t="shared" si="5"/>
        <v>0</v>
      </c>
      <c r="L158" s="341">
        <f>L153+M153</f>
        <v>15751311.890000001</v>
      </c>
      <c r="M158" s="342"/>
      <c r="N158" s="146">
        <f>N153</f>
        <v>11.3</v>
      </c>
      <c r="O158" s="146">
        <f>SUM(O137:O156)</f>
        <v>2774739.5200000005</v>
      </c>
      <c r="P158" s="146">
        <f t="shared" ref="P158:T158" si="6">SUM(P137:P156)</f>
        <v>0</v>
      </c>
      <c r="Q158" s="146">
        <f t="shared" si="6"/>
        <v>0</v>
      </c>
      <c r="R158" s="146">
        <f t="shared" si="6"/>
        <v>0</v>
      </c>
      <c r="S158" s="146">
        <f>SUM(S137:S157)</f>
        <v>53368427.159999996</v>
      </c>
      <c r="T158" s="146">
        <f t="shared" si="6"/>
        <v>-4477052.8600000003</v>
      </c>
    </row>
    <row r="159" spans="1:20" ht="27" customHeight="1" x14ac:dyDescent="0.25">
      <c r="A159" s="343" t="s">
        <v>112</v>
      </c>
      <c r="B159" s="344"/>
      <c r="C159" s="145">
        <f t="shared" ref="C159:K159" si="7">C158/$C$6</f>
        <v>-11.837043939351316</v>
      </c>
      <c r="D159" s="145">
        <f t="shared" si="7"/>
        <v>651.09632221253275</v>
      </c>
      <c r="E159" s="145">
        <f t="shared" si="7"/>
        <v>25.1161197689574</v>
      </c>
      <c r="F159" s="145">
        <f t="shared" si="7"/>
        <v>32.040493403471267</v>
      </c>
      <c r="G159" s="145">
        <f t="shared" si="7"/>
        <v>52.220076982943723</v>
      </c>
      <c r="H159" s="145">
        <f t="shared" si="7"/>
        <v>7.0825292788357848</v>
      </c>
      <c r="I159" s="145">
        <f t="shared" si="7"/>
        <v>1.7706323197089462</v>
      </c>
      <c r="J159" s="145">
        <f t="shared" si="7"/>
        <v>59.279378463529206</v>
      </c>
      <c r="K159" s="145">
        <f t="shared" si="7"/>
        <v>0</v>
      </c>
      <c r="L159" s="345">
        <f>L158/$C$6</f>
        <v>369.23945094564311</v>
      </c>
      <c r="M159" s="346"/>
      <c r="N159" s="145">
        <f t="shared" ref="N159:T159" si="8">N158/$C$6</f>
        <v>2.6489258957120221E-4</v>
      </c>
      <c r="O159" s="145">
        <f t="shared" si="8"/>
        <v>65.044950162686249</v>
      </c>
      <c r="P159" s="145">
        <f t="shared" si="8"/>
        <v>0</v>
      </c>
      <c r="Q159" s="145">
        <f t="shared" si="8"/>
        <v>0</v>
      </c>
      <c r="R159" s="145">
        <f t="shared" si="8"/>
        <v>0</v>
      </c>
      <c r="S159" s="145">
        <f t="shared" si="8"/>
        <v>1251.0531744915468</v>
      </c>
      <c r="T159" s="145">
        <f t="shared" si="8"/>
        <v>-104.95027661350062</v>
      </c>
    </row>
    <row r="160" spans="1:20" x14ac:dyDescent="0.25">
      <c r="A160" s="331" t="s">
        <v>218</v>
      </c>
      <c r="B160" s="331"/>
      <c r="C160" s="331"/>
      <c r="D160" s="331"/>
      <c r="E160" s="331"/>
      <c r="F160" s="331"/>
      <c r="G160" s="331"/>
      <c r="H160" s="331"/>
      <c r="I160" s="331"/>
      <c r="J160" s="331"/>
      <c r="K160" s="331"/>
      <c r="L160" s="331"/>
      <c r="M160" s="331"/>
      <c r="N160" s="331"/>
      <c r="O160" s="331"/>
      <c r="P160" s="331"/>
      <c r="Q160" s="331"/>
      <c r="R160" s="331"/>
      <c r="S160" s="331"/>
      <c r="T160" s="331"/>
    </row>
    <row r="161" spans="1:47" x14ac:dyDescent="0.25">
      <c r="A161" s="81" t="s">
        <v>219</v>
      </c>
      <c r="B161" s="81"/>
      <c r="C161" s="81"/>
      <c r="D161" s="82"/>
      <c r="E161" s="82"/>
      <c r="F161" s="81"/>
      <c r="G161" s="81"/>
      <c r="H161" s="81"/>
      <c r="I161" s="81"/>
      <c r="J161" s="81"/>
      <c r="K161" s="81"/>
      <c r="L161" s="81"/>
      <c r="M161" s="81"/>
      <c r="N161" s="81"/>
      <c r="O161" s="82"/>
      <c r="P161" s="82"/>
    </row>
    <row r="162" spans="1:47" s="85" customFormat="1" ht="57.75" customHeight="1" x14ac:dyDescent="0.25">
      <c r="A162" s="133"/>
      <c r="B162" s="133"/>
      <c r="C162" s="133"/>
      <c r="D162" s="133"/>
      <c r="E162" s="133"/>
      <c r="F162" s="133"/>
      <c r="G162" s="133"/>
      <c r="H162" s="133"/>
      <c r="I162" s="133"/>
      <c r="J162" s="133"/>
      <c r="K162" s="133"/>
      <c r="L162" s="133"/>
      <c r="M162" s="133"/>
      <c r="N162" s="133"/>
      <c r="O162" s="133"/>
      <c r="P162" s="133"/>
      <c r="Q162" s="144"/>
      <c r="R162" s="144"/>
      <c r="S162" s="144"/>
      <c r="T162" s="14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row>
    <row r="163" spans="1:47" ht="0.75" customHeight="1" x14ac:dyDescent="0.25">
      <c r="A163" s="133"/>
      <c r="B163" s="133"/>
      <c r="C163" s="133"/>
      <c r="D163" s="133"/>
      <c r="E163" s="133"/>
      <c r="F163" s="133"/>
      <c r="G163" s="133"/>
      <c r="H163" s="133"/>
      <c r="I163" s="133"/>
      <c r="J163" s="133"/>
      <c r="K163" s="133"/>
      <c r="L163" s="133"/>
      <c r="M163" s="133"/>
      <c r="N163" s="133"/>
      <c r="O163" s="133"/>
      <c r="P163" s="133"/>
      <c r="Q163" s="144"/>
      <c r="R163" s="144"/>
      <c r="S163" s="144"/>
      <c r="T163" s="144"/>
      <c r="U163" s="84"/>
      <c r="V163" s="84"/>
    </row>
    <row r="164" spans="1:47" ht="35.25" customHeight="1" x14ac:dyDescent="0.25">
      <c r="A164" s="133"/>
      <c r="B164" s="133"/>
      <c r="C164" s="133"/>
      <c r="D164" s="133"/>
      <c r="E164" s="133"/>
      <c r="F164" s="133"/>
      <c r="G164" s="133"/>
      <c r="H164" s="133"/>
      <c r="I164" s="133"/>
      <c r="J164" s="133"/>
      <c r="K164" s="133"/>
      <c r="L164" s="133"/>
      <c r="M164" s="133"/>
      <c r="N164" s="133"/>
      <c r="O164" s="133"/>
      <c r="P164" s="133"/>
      <c r="Q164" s="144"/>
      <c r="R164" s="144"/>
      <c r="S164" s="144"/>
      <c r="T164" s="144"/>
      <c r="U164" s="84"/>
      <c r="V164" s="84"/>
    </row>
    <row r="165" spans="1:47" ht="12.75" customHeight="1" x14ac:dyDescent="0.25">
      <c r="A165" s="133"/>
      <c r="B165" s="133"/>
      <c r="C165" s="133"/>
      <c r="D165" s="133"/>
      <c r="E165" s="133"/>
      <c r="F165" s="133"/>
      <c r="G165" s="133"/>
      <c r="H165" s="133"/>
      <c r="I165" s="133"/>
      <c r="J165" s="133"/>
      <c r="K165" s="133"/>
      <c r="L165" s="133"/>
      <c r="M165" s="133"/>
      <c r="N165" s="133"/>
      <c r="O165" s="133"/>
      <c r="P165" s="133"/>
      <c r="Q165" s="133"/>
      <c r="R165" s="133"/>
      <c r="S165" s="133"/>
      <c r="T165" s="133"/>
      <c r="U165" s="84"/>
      <c r="V165" s="84"/>
    </row>
    <row r="166" spans="1:47" ht="26.7" customHeight="1" x14ac:dyDescent="0.25">
      <c r="A166" s="133"/>
      <c r="B166" s="133"/>
      <c r="C166" s="133"/>
      <c r="D166" s="133"/>
      <c r="E166" s="133"/>
      <c r="F166" s="133"/>
      <c r="G166" s="133"/>
      <c r="H166" s="133"/>
      <c r="I166" s="133"/>
      <c r="J166" s="133"/>
      <c r="K166" s="133"/>
      <c r="L166" s="133"/>
      <c r="M166" s="133"/>
      <c r="N166" s="133"/>
      <c r="O166" s="133"/>
      <c r="P166" s="133"/>
      <c r="Q166" s="133"/>
      <c r="R166" s="133"/>
      <c r="S166" s="133"/>
      <c r="T166" s="133"/>
      <c r="U166" s="84"/>
      <c r="V166" s="84"/>
    </row>
    <row r="167" spans="1:47" ht="25.5" customHeight="1" x14ac:dyDescent="0.25">
      <c r="A167" s="133"/>
      <c r="B167" s="133"/>
      <c r="C167" s="133"/>
      <c r="D167" s="133"/>
      <c r="E167" s="133"/>
      <c r="F167" s="133"/>
      <c r="G167" s="133"/>
      <c r="H167" s="133"/>
      <c r="I167" s="133"/>
      <c r="J167" s="133"/>
      <c r="K167" s="133"/>
      <c r="L167" s="133"/>
      <c r="M167" s="133"/>
      <c r="N167" s="133"/>
      <c r="O167" s="133"/>
      <c r="P167" s="133"/>
      <c r="Q167" s="133"/>
      <c r="R167" s="133"/>
      <c r="S167" s="133"/>
      <c r="T167" s="133"/>
      <c r="U167" s="84"/>
      <c r="V167" s="84"/>
    </row>
    <row r="168" spans="1:47" ht="29.7" customHeight="1" x14ac:dyDescent="0.25">
      <c r="A168" s="133"/>
      <c r="B168" s="133"/>
      <c r="C168" s="133"/>
      <c r="D168" s="133"/>
      <c r="E168" s="133"/>
      <c r="F168" s="133"/>
      <c r="G168" s="133"/>
      <c r="H168" s="133"/>
      <c r="I168" s="133"/>
      <c r="J168" s="133"/>
      <c r="K168" s="133"/>
      <c r="L168" s="133"/>
      <c r="M168" s="133"/>
      <c r="N168" s="133"/>
      <c r="O168" s="133"/>
      <c r="P168" s="133"/>
      <c r="Q168" s="133"/>
      <c r="R168" s="133"/>
      <c r="S168" s="133"/>
      <c r="T168" s="133"/>
      <c r="U168" s="84"/>
      <c r="V168" s="84"/>
    </row>
    <row r="169" spans="1:47" ht="29.25" customHeight="1" x14ac:dyDescent="0.25">
      <c r="A169" s="133"/>
      <c r="B169" s="133"/>
      <c r="C169" s="133"/>
      <c r="D169" s="133"/>
      <c r="E169" s="133"/>
      <c r="F169" s="133"/>
      <c r="G169" s="133"/>
      <c r="H169" s="133"/>
      <c r="I169" s="133"/>
      <c r="J169" s="133"/>
      <c r="K169" s="133"/>
      <c r="L169" s="133"/>
      <c r="M169" s="133"/>
      <c r="N169" s="133"/>
      <c r="O169" s="133"/>
      <c r="P169" s="133"/>
      <c r="Q169" s="133"/>
      <c r="R169" s="133"/>
      <c r="S169" s="133"/>
      <c r="T169" s="133"/>
      <c r="U169" s="84"/>
      <c r="V169" s="84"/>
    </row>
    <row r="170" spans="1:47" ht="33" customHeight="1" x14ac:dyDescent="0.25">
      <c r="A170" s="133"/>
      <c r="B170" s="133"/>
      <c r="C170" s="133"/>
      <c r="D170" s="133"/>
      <c r="E170" s="133"/>
      <c r="F170" s="133"/>
      <c r="G170" s="133"/>
      <c r="H170" s="133"/>
      <c r="I170" s="133"/>
      <c r="J170" s="133"/>
      <c r="K170" s="133"/>
      <c r="L170" s="133"/>
      <c r="M170" s="133"/>
      <c r="N170" s="133"/>
      <c r="O170" s="133"/>
      <c r="P170" s="133"/>
      <c r="Q170" s="133"/>
      <c r="R170" s="133"/>
      <c r="S170" s="133"/>
      <c r="T170" s="133"/>
      <c r="U170" s="84"/>
      <c r="V170" s="84"/>
    </row>
    <row r="171" spans="1:47" ht="33" customHeight="1" x14ac:dyDescent="0.25">
      <c r="A171" s="133"/>
      <c r="B171" s="133"/>
      <c r="C171" s="133"/>
      <c r="D171" s="133"/>
      <c r="E171" s="133"/>
      <c r="F171" s="133"/>
      <c r="G171" s="133"/>
      <c r="H171" s="133"/>
      <c r="I171" s="133"/>
      <c r="J171" s="133"/>
      <c r="K171" s="133"/>
      <c r="L171" s="133"/>
      <c r="M171" s="133"/>
      <c r="N171" s="133"/>
      <c r="O171" s="133"/>
      <c r="P171" s="133"/>
      <c r="Q171" s="133"/>
      <c r="R171" s="133"/>
      <c r="S171" s="133"/>
      <c r="T171" s="133"/>
      <c r="U171" s="84"/>
      <c r="V171" s="84"/>
    </row>
    <row r="172" spans="1:47" ht="33.450000000000003" customHeight="1" x14ac:dyDescent="0.25">
      <c r="A172" s="133"/>
      <c r="B172" s="133"/>
      <c r="C172" s="133"/>
      <c r="D172" s="133"/>
      <c r="E172" s="133"/>
      <c r="F172" s="133"/>
      <c r="G172" s="133"/>
      <c r="H172" s="133"/>
      <c r="I172" s="133"/>
      <c r="J172" s="133"/>
      <c r="K172" s="133"/>
      <c r="L172" s="133"/>
      <c r="M172" s="133"/>
      <c r="N172" s="133"/>
      <c r="O172" s="133"/>
      <c r="P172" s="133"/>
      <c r="Q172" s="133"/>
      <c r="R172" s="133"/>
      <c r="S172" s="133"/>
      <c r="T172" s="133"/>
      <c r="U172" s="84"/>
      <c r="V172" s="84"/>
    </row>
    <row r="173" spans="1:47" ht="29.7" customHeight="1" x14ac:dyDescent="0.25">
      <c r="A173" s="133"/>
      <c r="B173" s="133"/>
      <c r="C173" s="133"/>
      <c r="D173" s="133"/>
      <c r="E173" s="133"/>
      <c r="F173" s="133"/>
      <c r="G173" s="133"/>
      <c r="H173" s="133"/>
      <c r="I173" s="133"/>
      <c r="J173" s="133"/>
      <c r="K173" s="133"/>
      <c r="L173" s="133"/>
      <c r="M173" s="133"/>
      <c r="N173" s="133"/>
      <c r="O173" s="133"/>
      <c r="P173" s="133"/>
      <c r="Q173" s="133"/>
      <c r="R173" s="133"/>
      <c r="S173" s="133"/>
      <c r="T173" s="133"/>
      <c r="U173" s="84"/>
      <c r="V173" s="84"/>
    </row>
    <row r="174" spans="1:47" ht="34.950000000000003" customHeight="1" x14ac:dyDescent="0.25">
      <c r="A174" s="133"/>
      <c r="B174" s="133"/>
      <c r="C174" s="133"/>
      <c r="D174" s="133"/>
      <c r="E174" s="133"/>
      <c r="F174" s="133"/>
      <c r="G174" s="133"/>
      <c r="H174" s="133"/>
      <c r="I174" s="133"/>
      <c r="J174" s="133"/>
      <c r="K174" s="133"/>
      <c r="L174" s="133"/>
      <c r="M174" s="133"/>
      <c r="N174" s="133"/>
      <c r="O174" s="133"/>
      <c r="P174" s="133"/>
      <c r="Q174" s="133"/>
      <c r="R174" s="133"/>
      <c r="S174" s="133"/>
      <c r="T174" s="133"/>
      <c r="U174" s="84"/>
      <c r="V174" s="84"/>
    </row>
    <row r="175" spans="1:47" ht="28.95" customHeight="1" x14ac:dyDescent="0.25">
      <c r="A175" s="133"/>
      <c r="B175" s="133"/>
      <c r="C175" s="133"/>
      <c r="D175" s="133"/>
      <c r="E175" s="133"/>
      <c r="F175" s="133"/>
      <c r="G175" s="133"/>
      <c r="H175" s="133"/>
      <c r="I175" s="133"/>
      <c r="J175" s="133"/>
      <c r="K175" s="133"/>
      <c r="L175" s="133"/>
      <c r="M175" s="133"/>
      <c r="N175" s="133"/>
      <c r="O175" s="133"/>
      <c r="P175" s="133"/>
      <c r="Q175" s="133"/>
      <c r="R175" s="133"/>
      <c r="S175" s="133"/>
      <c r="T175" s="133"/>
      <c r="U175" s="84"/>
      <c r="V175" s="84"/>
    </row>
    <row r="176" spans="1:47" ht="31.95" customHeight="1" x14ac:dyDescent="0.25">
      <c r="A176" s="133"/>
      <c r="B176" s="133"/>
      <c r="C176" s="133"/>
      <c r="D176" s="133"/>
      <c r="E176" s="133"/>
      <c r="F176" s="133"/>
      <c r="G176" s="133"/>
      <c r="H176" s="133"/>
      <c r="I176" s="133"/>
      <c r="J176" s="133"/>
      <c r="K176" s="133"/>
      <c r="L176" s="133"/>
      <c r="M176" s="133"/>
      <c r="N176" s="133"/>
      <c r="O176" s="133"/>
      <c r="P176" s="133"/>
      <c r="Q176" s="133"/>
      <c r="R176" s="133"/>
      <c r="S176" s="133"/>
      <c r="T176" s="133"/>
      <c r="U176" s="84"/>
      <c r="V176" s="84"/>
    </row>
    <row r="177" spans="1:22" ht="33" customHeight="1" x14ac:dyDescent="0.25">
      <c r="A177" s="133"/>
      <c r="B177" s="133"/>
      <c r="C177" s="133"/>
      <c r="D177" s="133"/>
      <c r="E177" s="133"/>
      <c r="F177" s="133"/>
      <c r="G177" s="133"/>
      <c r="H177" s="133"/>
      <c r="I177" s="133"/>
      <c r="J177" s="133"/>
      <c r="K177" s="133"/>
      <c r="L177" s="133"/>
      <c r="M177" s="133"/>
      <c r="N177" s="133"/>
      <c r="O177" s="133"/>
      <c r="P177" s="133"/>
      <c r="Q177" s="133"/>
      <c r="R177" s="133"/>
      <c r="S177" s="133"/>
      <c r="T177" s="133"/>
      <c r="U177" s="84"/>
      <c r="V177" s="84"/>
    </row>
    <row r="178" spans="1:22" ht="34.200000000000003" customHeight="1" x14ac:dyDescent="0.25">
      <c r="A178" s="133"/>
      <c r="B178" s="133"/>
      <c r="C178" s="133"/>
      <c r="D178" s="133"/>
      <c r="E178" s="133"/>
      <c r="F178" s="133"/>
      <c r="G178" s="133"/>
      <c r="H178" s="133"/>
      <c r="I178" s="133"/>
      <c r="J178" s="133"/>
      <c r="K178" s="133"/>
      <c r="L178" s="133"/>
      <c r="M178" s="133"/>
      <c r="N178" s="133"/>
      <c r="O178" s="133"/>
      <c r="P178" s="133"/>
      <c r="Q178" s="133"/>
      <c r="R178" s="133"/>
      <c r="S178" s="133"/>
      <c r="T178" s="133"/>
      <c r="U178" s="84"/>
      <c r="V178" s="84"/>
    </row>
    <row r="179" spans="1:22" ht="30.45" customHeight="1" x14ac:dyDescent="0.25">
      <c r="A179" s="133"/>
      <c r="B179" s="133"/>
      <c r="C179" s="133"/>
      <c r="D179" s="133"/>
      <c r="E179" s="133"/>
      <c r="F179" s="133"/>
      <c r="G179" s="133"/>
      <c r="H179" s="133"/>
      <c r="I179" s="133"/>
      <c r="J179" s="133"/>
      <c r="K179" s="133"/>
      <c r="L179" s="133"/>
      <c r="M179" s="133"/>
      <c r="N179" s="133"/>
      <c r="O179" s="133"/>
      <c r="P179" s="133"/>
      <c r="Q179" s="133"/>
      <c r="R179" s="133"/>
      <c r="S179" s="133"/>
      <c r="T179" s="133"/>
      <c r="U179" s="84"/>
      <c r="V179" s="84"/>
    </row>
    <row r="180" spans="1:22" ht="32.700000000000003" customHeight="1" x14ac:dyDescent="0.25">
      <c r="A180" s="133"/>
      <c r="B180" s="133"/>
      <c r="C180" s="133"/>
      <c r="D180" s="133"/>
      <c r="E180" s="133"/>
      <c r="F180" s="133"/>
      <c r="G180" s="133"/>
      <c r="H180" s="133"/>
      <c r="I180" s="133"/>
      <c r="J180" s="133"/>
      <c r="K180" s="133"/>
      <c r="L180" s="133"/>
      <c r="M180" s="133"/>
      <c r="N180" s="133"/>
      <c r="O180" s="133"/>
      <c r="P180" s="133"/>
      <c r="Q180" s="133"/>
      <c r="R180" s="133"/>
      <c r="S180" s="133"/>
      <c r="T180" s="133"/>
      <c r="U180" s="84"/>
      <c r="V180" s="84"/>
    </row>
    <row r="181" spans="1:22" ht="31.5" customHeight="1" x14ac:dyDescent="0.25">
      <c r="A181" s="133"/>
      <c r="B181" s="133"/>
      <c r="C181" s="133"/>
      <c r="D181" s="133"/>
      <c r="E181" s="133"/>
      <c r="F181" s="133"/>
      <c r="G181" s="133"/>
      <c r="H181" s="133"/>
      <c r="I181" s="133"/>
      <c r="J181" s="133"/>
      <c r="K181" s="133"/>
      <c r="L181" s="133"/>
      <c r="M181" s="133"/>
      <c r="N181" s="133"/>
      <c r="O181" s="133"/>
      <c r="P181" s="133"/>
      <c r="Q181" s="133"/>
      <c r="R181" s="133"/>
      <c r="S181" s="133"/>
      <c r="T181" s="133"/>
      <c r="U181" s="84"/>
      <c r="V181" s="84"/>
    </row>
    <row r="182" spans="1:22" ht="38.25" customHeight="1" x14ac:dyDescent="0.25">
      <c r="A182" s="133"/>
      <c r="B182" s="133"/>
      <c r="C182" s="133"/>
      <c r="D182" s="133"/>
      <c r="E182" s="133"/>
      <c r="F182" s="133"/>
      <c r="G182" s="133"/>
      <c r="H182" s="133"/>
      <c r="I182" s="133"/>
      <c r="J182" s="133"/>
      <c r="K182" s="133"/>
      <c r="L182" s="133"/>
      <c r="M182" s="133"/>
      <c r="N182" s="133"/>
      <c r="O182" s="133"/>
      <c r="P182" s="133"/>
      <c r="Q182" s="133"/>
      <c r="R182" s="133"/>
      <c r="S182" s="133"/>
      <c r="T182" s="133"/>
      <c r="U182" s="84"/>
      <c r="V182" s="84"/>
    </row>
    <row r="183" spans="1:22" ht="24.75" customHeight="1" x14ac:dyDescent="0.25">
      <c r="A183" s="133"/>
      <c r="B183" s="133"/>
      <c r="C183" s="133"/>
      <c r="D183" s="133"/>
      <c r="E183" s="133"/>
      <c r="F183" s="133"/>
      <c r="G183" s="133"/>
      <c r="H183" s="133"/>
      <c r="I183" s="133"/>
      <c r="J183" s="133"/>
      <c r="K183" s="133"/>
      <c r="L183" s="133"/>
      <c r="M183" s="133"/>
      <c r="N183" s="133"/>
      <c r="O183" s="133"/>
      <c r="P183" s="133"/>
      <c r="Q183" s="133"/>
      <c r="R183" s="133"/>
      <c r="S183" s="133"/>
      <c r="T183" s="133"/>
      <c r="U183" s="84"/>
      <c r="V183" s="84"/>
    </row>
    <row r="184" spans="1:22" ht="22.8" x14ac:dyDescent="0.25">
      <c r="A184" s="133"/>
      <c r="B184" s="133"/>
      <c r="C184" s="133"/>
      <c r="D184" s="133"/>
      <c r="E184" s="133"/>
      <c r="F184" s="133"/>
      <c r="G184" s="133"/>
      <c r="H184" s="133"/>
      <c r="I184" s="133"/>
      <c r="J184" s="133"/>
      <c r="K184" s="133"/>
      <c r="L184" s="133"/>
      <c r="M184" s="133"/>
      <c r="N184" s="133"/>
      <c r="O184" s="133"/>
      <c r="P184" s="133"/>
      <c r="Q184" s="133"/>
      <c r="R184" s="133"/>
      <c r="S184" s="133"/>
      <c r="T184" s="133"/>
      <c r="U184" s="84"/>
      <c r="V184" s="84"/>
    </row>
    <row r="185" spans="1:22" ht="31.5" customHeight="1" x14ac:dyDescent="0.25">
      <c r="A185" s="133"/>
      <c r="B185" s="133"/>
      <c r="C185" s="133"/>
      <c r="D185" s="133"/>
      <c r="E185" s="133"/>
      <c r="F185" s="133"/>
      <c r="G185" s="133"/>
      <c r="H185" s="133"/>
      <c r="I185" s="133"/>
      <c r="J185" s="133"/>
      <c r="K185" s="133"/>
      <c r="L185" s="133"/>
      <c r="M185" s="133"/>
      <c r="N185" s="133"/>
      <c r="O185" s="133"/>
      <c r="P185" s="133"/>
      <c r="Q185" s="133"/>
      <c r="R185" s="133"/>
      <c r="S185" s="133"/>
      <c r="T185" s="133"/>
      <c r="U185" s="84"/>
      <c r="V185" s="84"/>
    </row>
    <row r="186" spans="1:22" ht="25.95" customHeight="1" x14ac:dyDescent="0.25">
      <c r="A186" s="133"/>
      <c r="B186" s="133"/>
      <c r="C186" s="133"/>
      <c r="D186" s="133"/>
      <c r="E186" s="133"/>
      <c r="F186" s="133"/>
      <c r="G186" s="133"/>
      <c r="H186" s="133"/>
      <c r="I186" s="133"/>
      <c r="J186" s="133"/>
      <c r="K186" s="133"/>
      <c r="L186" s="133"/>
      <c r="M186" s="133"/>
      <c r="N186" s="133"/>
      <c r="O186" s="133"/>
      <c r="P186" s="133"/>
      <c r="Q186" s="133"/>
      <c r="R186" s="133"/>
      <c r="S186" s="133"/>
      <c r="T186" s="133"/>
      <c r="U186" s="84"/>
      <c r="V186" s="84"/>
    </row>
    <row r="187" spans="1:22" ht="33" customHeight="1" x14ac:dyDescent="0.25">
      <c r="A187" s="133"/>
      <c r="B187" s="133"/>
      <c r="C187" s="133"/>
      <c r="D187" s="133"/>
      <c r="E187" s="133"/>
      <c r="F187" s="133"/>
      <c r="G187" s="133"/>
      <c r="H187" s="133"/>
      <c r="I187" s="133"/>
      <c r="J187" s="133"/>
      <c r="K187" s="133"/>
      <c r="L187" s="133"/>
      <c r="M187" s="133"/>
      <c r="N187" s="133"/>
      <c r="O187" s="133"/>
      <c r="P187" s="133"/>
      <c r="Q187" s="133"/>
      <c r="R187" s="133"/>
      <c r="S187" s="133"/>
      <c r="T187" s="133"/>
      <c r="U187" s="84"/>
      <c r="V187" s="84"/>
    </row>
    <row r="188" spans="1:22" ht="37.950000000000003" customHeight="1" x14ac:dyDescent="0.25">
      <c r="A188" s="133"/>
      <c r="B188" s="133"/>
      <c r="C188" s="133"/>
      <c r="D188" s="133"/>
      <c r="E188" s="133"/>
      <c r="F188" s="133"/>
      <c r="G188" s="133"/>
      <c r="H188" s="133"/>
      <c r="I188" s="133"/>
      <c r="J188" s="133"/>
      <c r="K188" s="133"/>
      <c r="L188" s="133"/>
      <c r="M188" s="133"/>
      <c r="N188" s="133"/>
      <c r="O188" s="133"/>
      <c r="P188" s="133"/>
      <c r="Q188" s="133"/>
      <c r="R188" s="133"/>
      <c r="S188" s="133"/>
      <c r="T188" s="133"/>
      <c r="U188" s="84"/>
      <c r="V188" s="84"/>
    </row>
    <row r="189" spans="1:22" ht="37.950000000000003" customHeight="1" x14ac:dyDescent="0.25">
      <c r="A189" s="133"/>
      <c r="B189" s="133"/>
      <c r="C189" s="133"/>
      <c r="D189" s="133"/>
      <c r="E189" s="133"/>
      <c r="F189" s="133"/>
      <c r="G189" s="133"/>
      <c r="H189" s="133"/>
      <c r="I189" s="133"/>
      <c r="J189" s="133"/>
      <c r="K189" s="133"/>
      <c r="L189" s="133"/>
      <c r="M189" s="133"/>
      <c r="N189" s="133"/>
      <c r="O189" s="133"/>
      <c r="P189" s="133"/>
      <c r="Q189" s="133"/>
      <c r="R189" s="133"/>
      <c r="S189" s="133"/>
      <c r="T189" s="133"/>
      <c r="U189" s="84"/>
      <c r="V189" s="84"/>
    </row>
    <row r="190" spans="1:22" ht="22.8" x14ac:dyDescent="0.25">
      <c r="A190" s="133"/>
      <c r="B190" s="133"/>
      <c r="C190" s="133"/>
      <c r="D190" s="133"/>
      <c r="E190" s="133"/>
      <c r="F190" s="133"/>
      <c r="G190" s="133"/>
      <c r="H190" s="133"/>
      <c r="I190" s="133"/>
      <c r="J190" s="133"/>
      <c r="K190" s="133"/>
      <c r="L190" s="133"/>
      <c r="M190" s="133"/>
      <c r="N190" s="133"/>
      <c r="O190" s="133"/>
      <c r="P190" s="133"/>
      <c r="Q190" s="133"/>
      <c r="R190" s="133"/>
      <c r="S190" s="133"/>
      <c r="T190" s="133"/>
      <c r="U190" s="84"/>
      <c r="V190" s="84"/>
    </row>
    <row r="191" spans="1:22" ht="12.75" customHeight="1" x14ac:dyDescent="0.25">
      <c r="A191" s="133"/>
      <c r="B191" s="133"/>
      <c r="C191" s="133"/>
      <c r="D191" s="133"/>
      <c r="E191" s="133"/>
      <c r="F191" s="133"/>
      <c r="G191" s="133"/>
      <c r="H191" s="133"/>
      <c r="I191" s="133"/>
      <c r="J191" s="133"/>
      <c r="K191" s="133"/>
      <c r="L191" s="133"/>
      <c r="M191" s="133"/>
      <c r="N191" s="133"/>
      <c r="O191" s="133"/>
      <c r="P191" s="133"/>
      <c r="Q191" s="133"/>
      <c r="R191" s="133"/>
      <c r="S191" s="133"/>
      <c r="T191" s="133"/>
      <c r="U191" s="84"/>
      <c r="V191" s="84"/>
    </row>
    <row r="192" spans="1:22" ht="22.8" x14ac:dyDescent="0.25">
      <c r="A192" s="133"/>
      <c r="B192" s="133"/>
      <c r="C192" s="133"/>
      <c r="D192" s="133"/>
      <c r="E192" s="133"/>
      <c r="F192" s="133"/>
      <c r="G192" s="133"/>
      <c r="H192" s="133"/>
      <c r="I192" s="133"/>
      <c r="J192" s="133"/>
      <c r="K192" s="133"/>
      <c r="L192" s="133"/>
      <c r="M192" s="133"/>
      <c r="N192" s="133"/>
      <c r="O192" s="133"/>
      <c r="P192" s="133"/>
      <c r="Q192" s="133"/>
      <c r="R192" s="133"/>
      <c r="S192" s="133"/>
      <c r="T192" s="133"/>
      <c r="U192" s="84"/>
      <c r="V192" s="84"/>
    </row>
    <row r="193" spans="1:22" ht="22.8" x14ac:dyDescent="0.25">
      <c r="A193" s="133"/>
      <c r="B193" s="133"/>
      <c r="C193" s="133"/>
      <c r="D193" s="133"/>
      <c r="E193" s="133"/>
      <c r="F193" s="133"/>
      <c r="G193" s="133"/>
      <c r="H193" s="133"/>
      <c r="I193" s="133"/>
      <c r="J193" s="133"/>
      <c r="K193" s="133"/>
      <c r="L193" s="133"/>
      <c r="M193" s="133"/>
      <c r="N193" s="133"/>
      <c r="O193" s="133"/>
      <c r="P193" s="133"/>
      <c r="Q193" s="133"/>
      <c r="R193" s="133"/>
      <c r="S193" s="133"/>
      <c r="T193" s="133"/>
      <c r="U193" s="84"/>
      <c r="V193" s="84"/>
    </row>
    <row r="194" spans="1:22" ht="22.8" x14ac:dyDescent="0.25">
      <c r="A194" s="133"/>
      <c r="B194" s="133"/>
      <c r="C194" s="133"/>
      <c r="D194" s="133"/>
      <c r="E194" s="133"/>
      <c r="F194" s="133"/>
      <c r="G194" s="133"/>
      <c r="H194" s="133"/>
      <c r="I194" s="133"/>
      <c r="J194" s="133"/>
      <c r="K194" s="133"/>
      <c r="L194" s="133"/>
      <c r="M194" s="133"/>
      <c r="N194" s="133"/>
      <c r="O194" s="133"/>
      <c r="P194" s="133"/>
      <c r="Q194" s="133"/>
      <c r="R194" s="133"/>
      <c r="S194" s="133"/>
      <c r="T194" s="133"/>
      <c r="U194" s="84"/>
      <c r="V194" s="84"/>
    </row>
    <row r="195" spans="1:22" ht="22.8" x14ac:dyDescent="0.25">
      <c r="A195" s="133"/>
      <c r="B195" s="133"/>
      <c r="C195" s="133"/>
      <c r="D195" s="133"/>
      <c r="E195" s="133"/>
      <c r="F195" s="133"/>
      <c r="G195" s="133"/>
      <c r="H195" s="133"/>
      <c r="I195" s="133"/>
      <c r="J195" s="133"/>
      <c r="K195" s="133"/>
      <c r="L195" s="133"/>
      <c r="M195" s="133"/>
      <c r="N195" s="133"/>
      <c r="O195" s="133"/>
      <c r="P195" s="133"/>
      <c r="Q195" s="133"/>
      <c r="R195" s="133"/>
      <c r="S195" s="133"/>
      <c r="T195" s="133"/>
      <c r="U195" s="84"/>
      <c r="V195" s="84"/>
    </row>
  </sheetData>
  <sheetProtection algorithmName="SHA-512" hashValue="OCB4fFHHVQCPB++lAUaf8dXZawA27PdtlSYT+5w9iqfHzkhOogqLWwdAv6oXckPyRSTYmlKNT9HAjAQbxP6xUg==" saltValue="KIy+npz/MnEeNvXcy+IAEg==" spinCount="100000" sheet="1" objects="1" scenarios="1" formatCells="0" insertRows="0"/>
  <mergeCells count="202">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133:R134"/>
    <mergeCell ref="S133:S136"/>
    <mergeCell ref="E130:G130"/>
    <mergeCell ref="H129:I129"/>
    <mergeCell ref="F66:G66"/>
    <mergeCell ref="F68:G68"/>
    <mergeCell ref="F70:G70"/>
    <mergeCell ref="F75:G75"/>
    <mergeCell ref="F81:G81"/>
    <mergeCell ref="F83:G83"/>
    <mergeCell ref="F71:G71"/>
    <mergeCell ref="F72:G72"/>
    <mergeCell ref="F73:G73"/>
    <mergeCell ref="F74:G74"/>
    <mergeCell ref="F76:G76"/>
    <mergeCell ref="F77:G77"/>
    <mergeCell ref="F78:G78"/>
    <mergeCell ref="F79:G79"/>
    <mergeCell ref="F80:G80"/>
    <mergeCell ref="F82:G82"/>
    <mergeCell ref="F84:G84"/>
    <mergeCell ref="F85:G85"/>
    <mergeCell ref="F86:G86"/>
    <mergeCell ref="F87:G87"/>
    <mergeCell ref="A160:T160"/>
    <mergeCell ref="A40:B44"/>
    <mergeCell ref="E131:G131"/>
    <mergeCell ref="A30:B30"/>
    <mergeCell ref="C30:F30"/>
    <mergeCell ref="A31:B31"/>
    <mergeCell ref="C31:F31"/>
    <mergeCell ref="A32:B32"/>
    <mergeCell ref="C32:F32"/>
    <mergeCell ref="G157:R157"/>
    <mergeCell ref="L154:N156"/>
    <mergeCell ref="A158:B158"/>
    <mergeCell ref="L158:M158"/>
    <mergeCell ref="A159:B159"/>
    <mergeCell ref="L159:M159"/>
    <mergeCell ref="T133:T134"/>
    <mergeCell ref="D135:F135"/>
    <mergeCell ref="G135:N135"/>
    <mergeCell ref="O135:R135"/>
    <mergeCell ref="J127:L127"/>
    <mergeCell ref="J129:L129"/>
    <mergeCell ref="H126:I126"/>
    <mergeCell ref="T135:T136"/>
    <mergeCell ref="L136:M136"/>
    <mergeCell ref="C157:E157"/>
    <mergeCell ref="A157:B157"/>
    <mergeCell ref="A133:B135"/>
    <mergeCell ref="D133:D134"/>
    <mergeCell ref="E133:F134"/>
    <mergeCell ref="G133:N134"/>
    <mergeCell ref="F97:G97"/>
    <mergeCell ref="F103:G103"/>
    <mergeCell ref="F124:G124"/>
    <mergeCell ref="J97:L97"/>
    <mergeCell ref="J103:L103"/>
    <mergeCell ref="J124:L124"/>
    <mergeCell ref="J125:L125"/>
    <mergeCell ref="J126:L126"/>
    <mergeCell ref="C137:N138"/>
    <mergeCell ref="L139:N152"/>
    <mergeCell ref="J131:L131"/>
    <mergeCell ref="C133:C136"/>
    <mergeCell ref="A125:B125"/>
    <mergeCell ref="H125:I125"/>
    <mergeCell ref="J104:L104"/>
    <mergeCell ref="J106:L106"/>
    <mergeCell ref="J107:L107"/>
    <mergeCell ref="F107:G10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117:L117"/>
    <mergeCell ref="J118:L118"/>
    <mergeCell ref="J119:L119"/>
    <mergeCell ref="J83:L83"/>
    <mergeCell ref="J94:L94"/>
    <mergeCell ref="J52:L52"/>
    <mergeCell ref="J53:L53"/>
    <mergeCell ref="J64:L64"/>
    <mergeCell ref="J65:L65"/>
    <mergeCell ref="J66:L66"/>
    <mergeCell ref="J68:L68"/>
    <mergeCell ref="J70:L70"/>
    <mergeCell ref="J75:L75"/>
    <mergeCell ref="J81:L81"/>
    <mergeCell ref="F52:G52"/>
    <mergeCell ref="F64:G64"/>
    <mergeCell ref="F65:G65"/>
    <mergeCell ref="E52:E65"/>
    <mergeCell ref="F67:G67"/>
    <mergeCell ref="F69:G69"/>
    <mergeCell ref="F88:G88"/>
    <mergeCell ref="F89:G89"/>
    <mergeCell ref="F90:G90"/>
    <mergeCell ref="F91:G91"/>
    <mergeCell ref="F92:G92"/>
    <mergeCell ref="F93:G93"/>
    <mergeCell ref="F94:G94"/>
    <mergeCell ref="F104:G104"/>
    <mergeCell ref="F106:G106"/>
    <mergeCell ref="F95:G95"/>
    <mergeCell ref="F96:G96"/>
    <mergeCell ref="F105:G105"/>
    <mergeCell ref="F120:G120"/>
    <mergeCell ref="F121:G121"/>
    <mergeCell ref="F122:G122"/>
    <mergeCell ref="F123:G123"/>
    <mergeCell ref="F98:G98"/>
    <mergeCell ref="F99:G99"/>
    <mergeCell ref="F100:G100"/>
    <mergeCell ref="F101:G101"/>
    <mergeCell ref="F102:G102"/>
    <mergeCell ref="F108:G108"/>
    <mergeCell ref="F109:G109"/>
    <mergeCell ref="F110:G110"/>
    <mergeCell ref="F111:G111"/>
    <mergeCell ref="F112:G112"/>
    <mergeCell ref="F113:G113"/>
    <mergeCell ref="F114:G114"/>
    <mergeCell ref="F115:G115"/>
    <mergeCell ref="F116:G116"/>
    <mergeCell ref="F117:G117"/>
    <mergeCell ref="F118:G118"/>
    <mergeCell ref="F119:G119"/>
    <mergeCell ref="F53:G53"/>
    <mergeCell ref="F54:G54"/>
    <mergeCell ref="F55:G55"/>
    <mergeCell ref="F56:G56"/>
    <mergeCell ref="F57:G57"/>
    <mergeCell ref="F58:G58"/>
    <mergeCell ref="F59:G59"/>
    <mergeCell ref="F60:G60"/>
    <mergeCell ref="F63:G63"/>
    <mergeCell ref="F61:G61"/>
    <mergeCell ref="F62:G62"/>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891540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205740</xdr:rowOff>
                  </from>
                  <to>
                    <xdr:col>3</xdr:col>
                    <xdr:colOff>1805940</xdr:colOff>
                    <xdr:row>17</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98"/>
  <sheetViews>
    <sheetView showGridLines="0" topLeftCell="A19" zoomScale="71" zoomScaleNormal="71" workbookViewId="0">
      <selection activeCell="C27" sqref="C27:I27"/>
    </sheetView>
  </sheetViews>
  <sheetFormatPr defaultColWidth="9.109375" defaultRowHeight="13.2" x14ac:dyDescent="0.25"/>
  <cols>
    <col min="1" max="1" width="14.33203125" style="45" customWidth="1"/>
    <col min="2" max="2" width="68.44140625" customWidth="1"/>
    <col min="3" max="3" width="44.6640625" style="48" customWidth="1"/>
    <col min="4" max="4" width="37" style="48" customWidth="1"/>
    <col min="5" max="5" width="41.109375" style="48" customWidth="1"/>
    <col min="6" max="6" width="25.33203125" style="48"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8" width="15.88671875" customWidth="1"/>
    <col min="19" max="19" width="23.88671875" customWidth="1"/>
    <col min="20" max="20" width="26.44140625" customWidth="1"/>
    <col min="26" max="26" width="46" bestFit="1" customWidth="1"/>
    <col min="27" max="27" width="126.44140625" customWidth="1"/>
  </cols>
  <sheetData>
    <row r="1" spans="1:11" x14ac:dyDescent="0.25">
      <c r="A1" s="409" t="s">
        <v>36</v>
      </c>
      <c r="B1" s="409"/>
      <c r="C1" s="410"/>
      <c r="D1" s="410"/>
      <c r="E1" s="410"/>
      <c r="F1" s="410"/>
    </row>
    <row r="2" spans="1:11" x14ac:dyDescent="0.25">
      <c r="A2" s="214" t="s">
        <v>37</v>
      </c>
      <c r="B2" s="214"/>
      <c r="C2" s="263" t="s">
        <v>309</v>
      </c>
      <c r="D2" s="263"/>
      <c r="E2" s="263"/>
      <c r="F2" s="263"/>
      <c r="H2" s="388" t="s">
        <v>84</v>
      </c>
      <c r="I2" s="388"/>
      <c r="J2" s="388"/>
      <c r="K2" s="50"/>
    </row>
    <row r="3" spans="1:11" x14ac:dyDescent="0.25">
      <c r="A3" s="215" t="s">
        <v>38</v>
      </c>
      <c r="B3" s="264"/>
      <c r="C3" s="263"/>
      <c r="D3" s="263"/>
      <c r="E3" s="263"/>
      <c r="F3" s="263"/>
      <c r="H3" s="124"/>
      <c r="I3" s="243" t="s">
        <v>85</v>
      </c>
      <c r="J3" s="244"/>
      <c r="K3" s="46"/>
    </row>
    <row r="4" spans="1:11" x14ac:dyDescent="0.25">
      <c r="A4" s="214" t="s">
        <v>86</v>
      </c>
      <c r="B4" s="214"/>
      <c r="C4" s="263" t="s">
        <v>310</v>
      </c>
      <c r="D4" s="263"/>
      <c r="E4" s="263"/>
      <c r="F4" s="263"/>
      <c r="H4" s="155"/>
      <c r="I4" s="386" t="s">
        <v>87</v>
      </c>
      <c r="J4" s="387"/>
      <c r="K4" s="46"/>
    </row>
    <row r="5" spans="1:11" ht="35.25" customHeight="1" x14ac:dyDescent="0.25">
      <c r="A5" s="214" t="s">
        <v>40</v>
      </c>
      <c r="B5" s="214"/>
      <c r="C5" s="256" t="s">
        <v>311</v>
      </c>
      <c r="D5" s="256"/>
      <c r="E5" s="256"/>
      <c r="F5" s="256"/>
      <c r="H5" s="143"/>
      <c r="I5" s="384" t="s">
        <v>88</v>
      </c>
      <c r="J5" s="385"/>
    </row>
    <row r="6" spans="1:11" ht="15.6" x14ac:dyDescent="0.25">
      <c r="A6" s="214" t="s">
        <v>41</v>
      </c>
      <c r="B6" s="214"/>
      <c r="C6" s="285">
        <v>42658.8</v>
      </c>
      <c r="D6" s="263"/>
      <c r="E6" s="263"/>
      <c r="F6" s="263"/>
    </row>
    <row r="7" spans="1:11" x14ac:dyDescent="0.25">
      <c r="A7"/>
      <c r="C7"/>
      <c r="D7"/>
      <c r="E7"/>
      <c r="F7"/>
    </row>
    <row r="8" spans="1:11" ht="22.5" customHeight="1" x14ac:dyDescent="0.25">
      <c r="A8" s="433" t="s">
        <v>89</v>
      </c>
      <c r="B8" s="434"/>
      <c r="C8" s="434"/>
      <c r="D8" s="434"/>
      <c r="E8" s="434"/>
      <c r="F8" s="435"/>
    </row>
    <row r="9" spans="1:11" s="43" customFormat="1" x14ac:dyDescent="0.25">
      <c r="A9" s="214" t="s">
        <v>42</v>
      </c>
      <c r="B9" s="214"/>
      <c r="C9" s="263" t="s">
        <v>312</v>
      </c>
      <c r="D9" s="263"/>
      <c r="E9" s="263"/>
      <c r="F9" s="263"/>
    </row>
    <row r="10" spans="1:11" s="43" customFormat="1" x14ac:dyDescent="0.25">
      <c r="A10" s="214" t="s">
        <v>90</v>
      </c>
      <c r="B10" s="214"/>
      <c r="C10" s="411">
        <v>44638</v>
      </c>
      <c r="D10" s="411"/>
      <c r="E10" s="411"/>
      <c r="F10" s="411"/>
      <c r="G10" s="44"/>
    </row>
    <row r="11" spans="1:11" x14ac:dyDescent="0.25">
      <c r="A11" s="104"/>
      <c r="B11" s="105" t="s">
        <v>91</v>
      </c>
      <c r="C11" s="106" t="s">
        <v>314</v>
      </c>
      <c r="D11" s="107"/>
      <c r="E11" s="107"/>
      <c r="F11" s="108"/>
      <c r="G11" s="50"/>
    </row>
    <row r="12" spans="1:11" ht="64.5" customHeight="1" x14ac:dyDescent="0.25">
      <c r="A12" s="215" t="s">
        <v>93</v>
      </c>
      <c r="B12" s="264"/>
      <c r="C12" s="252" t="s">
        <v>94</v>
      </c>
      <c r="D12" s="253"/>
      <c r="E12" s="253"/>
      <c r="F12" s="254"/>
      <c r="G12" s="50"/>
    </row>
    <row r="13" spans="1:11" ht="39" customHeight="1" x14ac:dyDescent="0.25">
      <c r="A13" s="214" t="s">
        <v>95</v>
      </c>
      <c r="B13" s="214"/>
      <c r="C13" s="256" t="s">
        <v>315</v>
      </c>
      <c r="D13" s="256"/>
      <c r="E13" s="256"/>
      <c r="F13" s="256"/>
      <c r="G13" s="51"/>
    </row>
    <row r="14" spans="1:11" ht="39.75" customHeight="1" x14ac:dyDescent="0.25">
      <c r="A14" s="215" t="s">
        <v>220</v>
      </c>
      <c r="B14" s="264"/>
      <c r="C14" s="286" t="s">
        <v>316</v>
      </c>
      <c r="D14" s="287"/>
      <c r="E14" s="287"/>
      <c r="F14" s="288"/>
      <c r="G14" s="51"/>
    </row>
    <row r="15" spans="1:11" ht="39.75" customHeight="1" x14ac:dyDescent="0.25">
      <c r="A15" s="255" t="s">
        <v>98</v>
      </c>
      <c r="B15" s="255"/>
      <c r="C15" s="256" t="s">
        <v>322</v>
      </c>
      <c r="D15" s="256"/>
      <c r="E15" s="256"/>
      <c r="F15" s="256"/>
      <c r="G15" s="51"/>
    </row>
    <row r="16" spans="1:11" ht="39.75" customHeight="1" x14ac:dyDescent="0.25">
      <c r="A16" s="255" t="s">
        <v>222</v>
      </c>
      <c r="B16" s="255"/>
      <c r="C16" s="256" t="s">
        <v>385</v>
      </c>
      <c r="D16" s="256"/>
      <c r="E16" s="256"/>
      <c r="F16" s="256"/>
      <c r="G16" s="51"/>
    </row>
    <row r="17" spans="1:17" ht="39.75" customHeight="1" x14ac:dyDescent="0.25">
      <c r="A17" s="248" t="s">
        <v>100</v>
      </c>
      <c r="B17" s="249"/>
      <c r="C17" s="252" t="s">
        <v>101</v>
      </c>
      <c r="D17" s="253"/>
      <c r="E17" s="253"/>
      <c r="F17" s="254"/>
      <c r="G17" s="51"/>
    </row>
    <row r="18" spans="1:17" ht="39.75" customHeight="1" x14ac:dyDescent="0.25">
      <c r="A18" s="250"/>
      <c r="B18" s="251"/>
      <c r="C18" s="252" t="s">
        <v>102</v>
      </c>
      <c r="D18" s="253"/>
      <c r="E18" s="253"/>
      <c r="F18" s="254"/>
      <c r="G18" s="51"/>
    </row>
    <row r="19" spans="1:17" ht="16.2" customHeight="1" x14ac:dyDescent="0.25">
      <c r="A19" s="51"/>
      <c r="B19" s="51"/>
      <c r="C19" s="51"/>
      <c r="D19" s="51"/>
      <c r="E19" s="51"/>
      <c r="F19" s="51"/>
      <c r="G19" s="51"/>
    </row>
    <row r="20" spans="1:17" ht="40.200000000000003" customHeight="1" x14ac:dyDescent="0.25">
      <c r="A20" s="289" t="s">
        <v>223</v>
      </c>
      <c r="B20" s="290"/>
      <c r="C20" s="290"/>
      <c r="D20" s="290"/>
      <c r="E20" s="290"/>
      <c r="F20" s="290"/>
      <c r="G20" s="290"/>
      <c r="H20" s="290"/>
      <c r="I20" s="290"/>
    </row>
    <row r="21" spans="1:17" s="46" customFormat="1" ht="33.75" customHeight="1" x14ac:dyDescent="0.25">
      <c r="A21" s="265"/>
      <c r="B21" s="266"/>
      <c r="C21" s="135" t="s">
        <v>104</v>
      </c>
      <c r="D21" s="135" t="s">
        <v>105</v>
      </c>
      <c r="E21" s="135" t="s">
        <v>224</v>
      </c>
      <c r="F21" s="86" t="s">
        <v>107</v>
      </c>
      <c r="G21" s="86" t="s">
        <v>108</v>
      </c>
      <c r="H21" s="86" t="s">
        <v>109</v>
      </c>
      <c r="I21" s="86" t="s">
        <v>110</v>
      </c>
      <c r="K21"/>
      <c r="L21"/>
      <c r="M21"/>
      <c r="N21"/>
      <c r="O21"/>
      <c r="P21"/>
      <c r="Q21"/>
    </row>
    <row r="22" spans="1:17" s="46" customFormat="1" ht="33.75" customHeight="1" x14ac:dyDescent="0.25">
      <c r="A22" s="259" t="s">
        <v>111</v>
      </c>
      <c r="B22" s="260"/>
      <c r="C22" s="110">
        <f>D159+E159+F159</f>
        <v>30213220.319999997</v>
      </c>
      <c r="D22" s="110">
        <f>G159+H159+I159+J159+K159+O159+P159+Q159+R159</f>
        <v>7531172.4900000002</v>
      </c>
      <c r="E22" s="110">
        <f>C159+D159+E159+F159+G159+H159+I159+J159+K159+O159+P159+Q159+R159</f>
        <v>37239438.719999999</v>
      </c>
      <c r="F22" s="110">
        <f>G159+H159+I159+J159+K159</f>
        <v>4756432.97</v>
      </c>
      <c r="G22" s="110">
        <f>L159+N159</f>
        <v>15751323.190000001</v>
      </c>
      <c r="H22" s="110">
        <f>O159+P159+Q159+R159</f>
        <v>2774739.5200000005</v>
      </c>
      <c r="I22" s="110">
        <f>T159</f>
        <v>-4477052.8600000003</v>
      </c>
      <c r="K22"/>
      <c r="L22"/>
      <c r="M22"/>
      <c r="N22"/>
      <c r="O22"/>
      <c r="P22"/>
      <c r="Q22"/>
    </row>
    <row r="23" spans="1:17" s="46" customFormat="1" ht="33.75" customHeight="1" x14ac:dyDescent="0.25">
      <c r="A23" s="283" t="s">
        <v>112</v>
      </c>
      <c r="B23" s="284"/>
      <c r="C23" s="111">
        <f t="shared" ref="C23:I23" si="0">C22/$C$6</f>
        <v>708.25293538496146</v>
      </c>
      <c r="D23" s="111">
        <f t="shared" si="0"/>
        <v>176.54440560915918</v>
      </c>
      <c r="E23" s="111">
        <f t="shared" si="0"/>
        <v>872.9602970547694</v>
      </c>
      <c r="F23" s="111">
        <f t="shared" si="0"/>
        <v>111.49945544647294</v>
      </c>
      <c r="G23" s="111">
        <f t="shared" si="0"/>
        <v>369.23971583823266</v>
      </c>
      <c r="H23" s="111">
        <f t="shared" si="0"/>
        <v>65.044950162686249</v>
      </c>
      <c r="I23" s="111">
        <f t="shared" si="0"/>
        <v>-104.95027661350062</v>
      </c>
      <c r="K23"/>
      <c r="L23"/>
      <c r="M23"/>
      <c r="N23"/>
      <c r="O23"/>
      <c r="P23"/>
      <c r="Q23"/>
    </row>
    <row r="24" spans="1:17" s="46" customFormat="1" ht="33.75" customHeight="1" x14ac:dyDescent="0.25">
      <c r="A24" s="259" t="s">
        <v>113</v>
      </c>
      <c r="B24" s="260"/>
      <c r="C24" s="392" t="s">
        <v>114</v>
      </c>
      <c r="D24" s="393"/>
      <c r="E24" s="394"/>
      <c r="F24" s="395"/>
      <c r="G24" s="396"/>
      <c r="H24" s="396"/>
      <c r="I24" s="397"/>
      <c r="K24"/>
      <c r="L24"/>
      <c r="M24"/>
      <c r="N24"/>
      <c r="O24"/>
      <c r="P24"/>
      <c r="Q24"/>
    </row>
    <row r="25" spans="1:17" s="46" customFormat="1" ht="33.75" customHeight="1" x14ac:dyDescent="0.25">
      <c r="A25" s="259" t="s">
        <v>225</v>
      </c>
      <c r="B25" s="260"/>
      <c r="C25" s="136" t="str">
        <f>VLOOKUP($C$24,'WLC benchmarks'!$B$10:$E$13,2, TRUE)</f>
        <v>&lt;850</v>
      </c>
      <c r="D25" s="136" t="str">
        <f>VLOOKUP($C$24,'WLC benchmarks'!$B$10:$E$13,3, TRUE)</f>
        <v>&lt;350</v>
      </c>
      <c r="E25" s="136" t="str">
        <f>VLOOKUP($C$24,'WLC benchmarks'!$B$10:$E$13,4, TRUE)</f>
        <v>&lt;1200</v>
      </c>
      <c r="F25" s="398"/>
      <c r="G25" s="399"/>
      <c r="H25" s="399"/>
      <c r="I25" s="400"/>
      <c r="K25"/>
      <c r="L25"/>
      <c r="M25"/>
      <c r="N25"/>
      <c r="O25"/>
      <c r="P25"/>
      <c r="Q25"/>
    </row>
    <row r="26" spans="1:17" s="46" customFormat="1" ht="33.75" customHeight="1" x14ac:dyDescent="0.25">
      <c r="A26" s="259" t="s">
        <v>116</v>
      </c>
      <c r="B26" s="260"/>
      <c r="C26" s="136" t="str">
        <f>VLOOKUP($C$24,'WLC benchmarks'!$B$16:$E$19,2, TRUE)</f>
        <v>&lt;500</v>
      </c>
      <c r="D26" s="136" t="str">
        <f>VLOOKUP($C$24,'WLC benchmarks'!$B$16:$E$19,3, TRUE)</f>
        <v>&lt;300</v>
      </c>
      <c r="E26" s="136" t="str">
        <f>VLOOKUP($C$24,'WLC benchmarks'!$B$16:$E$19,4, TRUE)</f>
        <v>&lt;800</v>
      </c>
      <c r="F26" s="401"/>
      <c r="G26" s="402"/>
      <c r="H26" s="402"/>
      <c r="I26" s="403"/>
      <c r="K26"/>
      <c r="L26"/>
      <c r="M26"/>
      <c r="N26"/>
      <c r="O26"/>
      <c r="P26"/>
      <c r="Q26"/>
    </row>
    <row r="27" spans="1:17" ht="57.75" customHeight="1" x14ac:dyDescent="0.25">
      <c r="A27" s="259" t="s">
        <v>117</v>
      </c>
      <c r="B27" s="260"/>
      <c r="C27" s="256" t="s">
        <v>387</v>
      </c>
      <c r="D27" s="256"/>
      <c r="E27" s="256"/>
      <c r="F27" s="256"/>
      <c r="G27" s="256"/>
      <c r="H27" s="256"/>
      <c r="I27" s="256"/>
    </row>
    <row r="28" spans="1:17" ht="15.75" customHeight="1" x14ac:dyDescent="0.25">
      <c r="A28" s="55"/>
      <c r="B28" s="55"/>
      <c r="C28" s="45"/>
      <c r="D28" s="45"/>
      <c r="E28" s="45"/>
      <c r="F28" s="45"/>
      <c r="G28" s="51"/>
      <c r="H28" s="56"/>
    </row>
    <row r="29" spans="1:17" ht="15.75" customHeight="1" x14ac:dyDescent="0.25">
      <c r="A29" s="289" t="s">
        <v>119</v>
      </c>
      <c r="B29" s="290"/>
      <c r="C29" s="290"/>
      <c r="D29" s="290"/>
      <c r="E29" s="290"/>
      <c r="F29" s="290"/>
      <c r="G29" s="51"/>
      <c r="H29" s="56"/>
    </row>
    <row r="30" spans="1:17" ht="39" customHeight="1" x14ac:dyDescent="0.25">
      <c r="A30" s="255" t="s">
        <v>50</v>
      </c>
      <c r="B30" s="255"/>
      <c r="C30" s="256" t="s">
        <v>318</v>
      </c>
      <c r="D30" s="256"/>
      <c r="E30" s="256"/>
      <c r="F30" s="256"/>
      <c r="G30" s="51"/>
      <c r="H30" s="56"/>
    </row>
    <row r="31" spans="1:17" ht="42" customHeight="1" x14ac:dyDescent="0.25">
      <c r="A31" s="255" t="s">
        <v>51</v>
      </c>
      <c r="B31" s="255"/>
      <c r="C31" s="263" t="s">
        <v>320</v>
      </c>
      <c r="D31" s="263"/>
      <c r="E31" s="263"/>
      <c r="F31" s="263"/>
      <c r="G31" s="51"/>
      <c r="H31" s="56"/>
    </row>
    <row r="32" spans="1:17" ht="39" customHeight="1" x14ac:dyDescent="0.25">
      <c r="A32" s="255" t="s">
        <v>52</v>
      </c>
      <c r="B32" s="255"/>
      <c r="C32" s="263" t="s">
        <v>321</v>
      </c>
      <c r="D32" s="263"/>
      <c r="E32" s="263"/>
      <c r="F32" s="263"/>
      <c r="G32" s="51"/>
      <c r="H32" s="56"/>
    </row>
    <row r="33" spans="1:47" ht="15.75" customHeight="1" x14ac:dyDescent="0.25">
      <c r="A33" s="55"/>
      <c r="B33" s="55"/>
      <c r="C33" s="45"/>
      <c r="D33" s="45"/>
      <c r="E33" s="45"/>
      <c r="F33" s="45"/>
      <c r="G33" s="51"/>
      <c r="H33" s="56"/>
    </row>
    <row r="34" spans="1:47" ht="40.5" customHeight="1" x14ac:dyDescent="0.25">
      <c r="A34" s="290" t="s">
        <v>121</v>
      </c>
      <c r="B34" s="332"/>
      <c r="C34" s="258" t="s">
        <v>122</v>
      </c>
      <c r="D34" s="258"/>
      <c r="E34" s="258"/>
      <c r="F34" s="58" t="s">
        <v>226</v>
      </c>
      <c r="G34" s="51"/>
      <c r="H34" s="56"/>
      <c r="I34" s="56"/>
      <c r="J34" s="54"/>
      <c r="K34" s="54"/>
      <c r="L34" s="54"/>
      <c r="M34" s="54"/>
      <c r="N34" s="57"/>
      <c r="O34" s="57"/>
      <c r="P34" s="57"/>
      <c r="Q34" s="57"/>
    </row>
    <row r="35" spans="1:47" ht="12.75" customHeight="1" x14ac:dyDescent="0.25">
      <c r="A35" s="290"/>
      <c r="B35" s="332"/>
      <c r="C35" s="256" t="s">
        <v>380</v>
      </c>
      <c r="D35" s="256"/>
      <c r="E35" s="256"/>
      <c r="F35" s="39">
        <v>1939394</v>
      </c>
      <c r="G35" s="51"/>
      <c r="H35" s="56"/>
      <c r="I35" s="56"/>
      <c r="J35" s="59"/>
      <c r="K35" s="59"/>
      <c r="L35" s="59"/>
      <c r="M35" s="59"/>
      <c r="N35" s="57"/>
      <c r="O35" s="57"/>
      <c r="P35" s="57"/>
      <c r="Q35" s="57"/>
    </row>
    <row r="36" spans="1:47" ht="12.75" customHeight="1" x14ac:dyDescent="0.25">
      <c r="A36" s="290"/>
      <c r="B36" s="332"/>
      <c r="C36" s="263" t="s">
        <v>381</v>
      </c>
      <c r="D36" s="263"/>
      <c r="E36" s="263"/>
      <c r="F36" s="39">
        <v>628847</v>
      </c>
      <c r="G36" s="51"/>
      <c r="H36" s="56"/>
      <c r="I36" s="56"/>
      <c r="J36" s="54"/>
      <c r="K36" s="54"/>
      <c r="L36" s="54"/>
      <c r="M36" s="54"/>
      <c r="N36" s="57"/>
      <c r="O36" s="57"/>
      <c r="P36" s="57"/>
      <c r="Q36" s="57"/>
    </row>
    <row r="37" spans="1:47" s="46" customFormat="1" x14ac:dyDescent="0.25">
      <c r="A37" s="290"/>
      <c r="B37" s="332"/>
      <c r="C37" s="257"/>
      <c r="D37" s="257"/>
      <c r="E37" s="257"/>
      <c r="F37" s="39"/>
      <c r="H37" s="56"/>
      <c r="I37" s="56"/>
      <c r="J37" s="59"/>
      <c r="K37" s="59"/>
      <c r="L37" s="59"/>
      <c r="M37" s="59"/>
      <c r="N37" s="57"/>
      <c r="O37" s="57"/>
      <c r="P37" s="57"/>
      <c r="Q37" s="57"/>
    </row>
    <row r="38" spans="1:47" s="46" customFormat="1" x14ac:dyDescent="0.25">
      <c r="A38" s="365"/>
      <c r="B38" s="366"/>
      <c r="C38" s="263"/>
      <c r="D38" s="263"/>
      <c r="E38" s="263"/>
      <c r="F38" s="39"/>
      <c r="G38" s="51"/>
      <c r="H38" s="56"/>
      <c r="I38" s="56"/>
      <c r="J38" s="59"/>
      <c r="K38" s="59"/>
      <c r="L38" s="59"/>
      <c r="M38" s="59"/>
      <c r="N38" s="57"/>
      <c r="O38" s="57"/>
      <c r="P38" s="57"/>
      <c r="Q38" s="57"/>
    </row>
    <row r="39" spans="1:47" s="46" customFormat="1" x14ac:dyDescent="0.25">
      <c r="A39" s="51"/>
      <c r="B39" s="51"/>
      <c r="C39" s="51"/>
      <c r="D39" s="51"/>
      <c r="E39" s="51"/>
      <c r="F39" s="87"/>
      <c r="G39" s="51"/>
      <c r="H39" s="56"/>
      <c r="I39" s="56"/>
      <c r="J39" s="59"/>
      <c r="K39" s="59"/>
      <c r="L39" s="59"/>
      <c r="M39" s="59"/>
      <c r="N39" s="57"/>
      <c r="O39" s="57"/>
      <c r="P39" s="57"/>
      <c r="Q39" s="57"/>
    </row>
    <row r="40" spans="1:47" s="46" customFormat="1" ht="27.75" customHeight="1" x14ac:dyDescent="0.25">
      <c r="A40" s="290" t="s">
        <v>125</v>
      </c>
      <c r="B40" s="332"/>
      <c r="C40" s="258" t="s">
        <v>126</v>
      </c>
      <c r="D40" s="258"/>
      <c r="E40" s="258"/>
      <c r="F40" s="58" t="s">
        <v>127</v>
      </c>
      <c r="G40" s="51"/>
      <c r="H40" s="56"/>
      <c r="I40" s="56"/>
      <c r="J40" s="59"/>
      <c r="K40" s="59"/>
      <c r="L40" s="59"/>
      <c r="M40" s="59"/>
      <c r="N40" s="57"/>
      <c r="O40" s="57"/>
      <c r="P40" s="57"/>
      <c r="Q40" s="57"/>
    </row>
    <row r="41" spans="1:47" s="46" customFormat="1" x14ac:dyDescent="0.25">
      <c r="A41" s="290"/>
      <c r="B41" s="332"/>
      <c r="C41" s="256" t="s">
        <v>382</v>
      </c>
      <c r="D41" s="256"/>
      <c r="E41" s="256"/>
      <c r="F41" s="39">
        <v>1939394</v>
      </c>
      <c r="G41" s="51"/>
      <c r="H41" s="56"/>
      <c r="I41" s="56"/>
      <c r="J41" s="59"/>
      <c r="K41" s="59"/>
      <c r="L41" s="59"/>
      <c r="M41" s="59"/>
      <c r="N41" s="57"/>
      <c r="O41" s="57"/>
      <c r="P41" s="57"/>
      <c r="Q41" s="57"/>
    </row>
    <row r="42" spans="1:47" s="46" customFormat="1" x14ac:dyDescent="0.25">
      <c r="A42" s="290"/>
      <c r="B42" s="332"/>
      <c r="C42" s="263" t="s">
        <v>383</v>
      </c>
      <c r="D42" s="263"/>
      <c r="E42" s="263"/>
      <c r="F42" s="39">
        <v>628847</v>
      </c>
      <c r="G42" s="51"/>
      <c r="H42" s="56"/>
      <c r="I42" s="56"/>
      <c r="J42" s="59"/>
      <c r="K42" s="59"/>
      <c r="L42" s="59"/>
      <c r="M42" s="59"/>
      <c r="N42" s="57"/>
      <c r="O42" s="57"/>
      <c r="P42" s="57"/>
      <c r="Q42" s="57"/>
    </row>
    <row r="43" spans="1:47" s="46" customFormat="1" x14ac:dyDescent="0.25">
      <c r="A43" s="290"/>
      <c r="B43" s="332"/>
      <c r="C43" s="286"/>
      <c r="D43" s="390"/>
      <c r="E43" s="391"/>
      <c r="F43" s="123"/>
      <c r="G43" s="51"/>
      <c r="H43" s="56"/>
      <c r="I43" s="56"/>
      <c r="J43" s="59"/>
      <c r="K43" s="59"/>
      <c r="L43" s="59"/>
      <c r="M43" s="59"/>
      <c r="N43" s="57"/>
      <c r="O43" s="57"/>
      <c r="P43" s="57"/>
      <c r="Q43" s="57"/>
    </row>
    <row r="44" spans="1:47" s="46" customFormat="1" x14ac:dyDescent="0.25">
      <c r="A44" s="290"/>
      <c r="B44" s="332"/>
      <c r="C44" s="286"/>
      <c r="D44" s="390"/>
      <c r="E44" s="391"/>
      <c r="F44" s="123"/>
      <c r="G44" s="51"/>
      <c r="H44" s="56"/>
      <c r="I44" s="56"/>
      <c r="J44" s="59"/>
      <c r="K44" s="59"/>
      <c r="L44" s="59"/>
      <c r="M44" s="59"/>
      <c r="N44" s="57"/>
      <c r="O44" s="57"/>
      <c r="P44" s="57"/>
      <c r="Q44" s="57"/>
    </row>
    <row r="45" spans="1:47" x14ac:dyDescent="0.25">
      <c r="B45" s="358"/>
      <c r="C45" s="358"/>
      <c r="D45" s="358"/>
      <c r="E45" s="358"/>
      <c r="F45" s="358"/>
    </row>
    <row r="46" spans="1:47" s="52" customFormat="1" ht="12.75" customHeight="1" x14ac:dyDescent="0.25">
      <c r="A46"/>
      <c r="B46" s="208"/>
      <c r="C46" s="208"/>
      <c r="D46" s="208"/>
      <c r="E46" s="208"/>
      <c r="F46" s="208"/>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9" t="s">
        <v>128</v>
      </c>
      <c r="B47" s="359"/>
      <c r="C47" s="230" t="s">
        <v>129</v>
      </c>
      <c r="D47" s="367"/>
      <c r="E47" s="234" t="s">
        <v>227</v>
      </c>
      <c r="F47" s="380" t="s">
        <v>131</v>
      </c>
      <c r="G47" s="381"/>
      <c r="H47" s="230" t="s">
        <v>132</v>
      </c>
      <c r="I47" s="231"/>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32" t="s">
        <v>133</v>
      </c>
      <c r="B48" s="233"/>
      <c r="C48" s="64" t="s">
        <v>134</v>
      </c>
      <c r="D48" s="64" t="s">
        <v>135</v>
      </c>
      <c r="E48" s="235"/>
      <c r="F48" s="382"/>
      <c r="G48" s="383"/>
      <c r="H48" s="64" t="s">
        <v>136</v>
      </c>
      <c r="I48" s="64" t="s">
        <v>137</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71" t="s">
        <v>138</v>
      </c>
      <c r="B49" s="372"/>
      <c r="C49" s="65" t="s">
        <v>139</v>
      </c>
      <c r="D49" s="88" t="s">
        <v>140</v>
      </c>
      <c r="E49" s="377" t="s">
        <v>141</v>
      </c>
      <c r="F49" s="360" t="s">
        <v>142</v>
      </c>
      <c r="G49" s="361"/>
      <c r="H49" s="88" t="s">
        <v>143</v>
      </c>
      <c r="I49" s="88" t="s">
        <v>144</v>
      </c>
      <c r="J49"/>
      <c r="K49"/>
      <c r="L49"/>
      <c r="M49"/>
      <c r="N49"/>
      <c r="O49"/>
      <c r="P49"/>
      <c r="Q49"/>
      <c r="R49"/>
      <c r="S49"/>
      <c r="T49"/>
      <c r="U49"/>
      <c r="V49"/>
      <c r="W49"/>
      <c r="X49"/>
      <c r="Y49"/>
      <c r="Z49"/>
      <c r="AA49"/>
      <c r="AB49"/>
      <c r="AC49"/>
      <c r="AD49"/>
      <c r="AE49"/>
      <c r="AF49"/>
      <c r="AG49"/>
      <c r="AH49"/>
      <c r="AI49"/>
      <c r="AJ49"/>
      <c r="AK49"/>
      <c r="AL49"/>
      <c r="AM49"/>
    </row>
    <row r="50" spans="1:39" s="52" customFormat="1" ht="13.2" customHeight="1" x14ac:dyDescent="0.25">
      <c r="A50" s="373"/>
      <c r="B50" s="374"/>
      <c r="C50" s="67" t="s">
        <v>145</v>
      </c>
      <c r="D50" s="88" t="s">
        <v>146</v>
      </c>
      <c r="E50" s="378"/>
      <c r="F50" s="236"/>
      <c r="G50" s="362"/>
      <c r="H50" s="88" t="s">
        <v>147</v>
      </c>
      <c r="I50" s="88" t="s">
        <v>148</v>
      </c>
      <c r="J50"/>
      <c r="K50"/>
      <c r="L50"/>
      <c r="M50"/>
      <c r="N50"/>
      <c r="O50"/>
      <c r="P50"/>
      <c r="Q50"/>
      <c r="R50"/>
      <c r="S50"/>
      <c r="T50"/>
      <c r="U50"/>
      <c r="V50"/>
      <c r="W50"/>
      <c r="X50"/>
      <c r="Y50"/>
      <c r="Z50"/>
      <c r="AA50"/>
      <c r="AB50"/>
      <c r="AC50"/>
      <c r="AD50"/>
      <c r="AE50"/>
      <c r="AF50"/>
      <c r="AG50"/>
      <c r="AH50"/>
      <c r="AI50"/>
      <c r="AJ50"/>
      <c r="AK50"/>
      <c r="AL50"/>
      <c r="AM50"/>
    </row>
    <row r="51" spans="1:39" s="52" customFormat="1" ht="13.2" customHeight="1" x14ac:dyDescent="0.25">
      <c r="A51" s="373"/>
      <c r="B51" s="374"/>
      <c r="C51" s="67" t="s">
        <v>149</v>
      </c>
      <c r="D51" s="89" t="s">
        <v>150</v>
      </c>
      <c r="E51" s="379"/>
      <c r="F51" s="363"/>
      <c r="G51" s="364"/>
      <c r="H51" s="89" t="s">
        <v>143</v>
      </c>
      <c r="I51" s="89" t="s">
        <v>143</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151</v>
      </c>
      <c r="C52" s="9" t="s">
        <v>373</v>
      </c>
      <c r="D52" s="9">
        <v>120000</v>
      </c>
      <c r="E52" s="240"/>
      <c r="F52" s="228" t="s">
        <v>375</v>
      </c>
      <c r="G52" s="229"/>
      <c r="H52" s="11">
        <v>0</v>
      </c>
      <c r="I52" s="11"/>
      <c r="J52" s="238" t="s">
        <v>152</v>
      </c>
      <c r="K52" s="239"/>
      <c r="L52" s="239"/>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153</v>
      </c>
      <c r="C53" s="9" t="s">
        <v>324</v>
      </c>
      <c r="D53" s="9">
        <v>12438500</v>
      </c>
      <c r="E53" s="241"/>
      <c r="F53" s="228" t="s">
        <v>342</v>
      </c>
      <c r="G53" s="229"/>
      <c r="H53" s="11">
        <v>0</v>
      </c>
      <c r="I53" s="11">
        <f>D53</f>
        <v>12438500</v>
      </c>
      <c r="J53" s="236"/>
      <c r="K53" s="237"/>
      <c r="L53" s="237"/>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c r="B54" s="72"/>
      <c r="C54" s="9" t="s">
        <v>364</v>
      </c>
      <c r="D54" s="9">
        <v>52286600</v>
      </c>
      <c r="E54" s="241"/>
      <c r="F54" s="228" t="s">
        <v>342</v>
      </c>
      <c r="G54" s="229"/>
      <c r="H54" s="11">
        <v>0</v>
      </c>
      <c r="I54" s="11">
        <f t="shared" ref="I54:I63" si="1">D54</f>
        <v>52286600</v>
      </c>
      <c r="J54" s="109"/>
      <c r="K54" s="95"/>
      <c r="L54" s="95"/>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c r="B55" s="72"/>
      <c r="C55" s="9" t="s">
        <v>365</v>
      </c>
      <c r="D55" s="9">
        <v>300000</v>
      </c>
      <c r="E55" s="241"/>
      <c r="F55" s="228" t="s">
        <v>342</v>
      </c>
      <c r="G55" s="229"/>
      <c r="H55" s="11">
        <v>0</v>
      </c>
      <c r="I55" s="11">
        <f t="shared" si="1"/>
        <v>300000</v>
      </c>
      <c r="J55" s="109"/>
      <c r="K55" s="95"/>
      <c r="L55" s="95"/>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c r="B56" s="72"/>
      <c r="C56" s="9" t="s">
        <v>371</v>
      </c>
      <c r="D56" s="9">
        <v>167000</v>
      </c>
      <c r="E56" s="241"/>
      <c r="F56" s="228" t="s">
        <v>342</v>
      </c>
      <c r="G56" s="229"/>
      <c r="H56" s="11">
        <v>0</v>
      </c>
      <c r="I56" s="11">
        <f t="shared" si="1"/>
        <v>167000</v>
      </c>
      <c r="J56" s="109"/>
      <c r="K56" s="95"/>
      <c r="L56" s="95"/>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372</v>
      </c>
      <c r="D57" s="9">
        <v>2851600</v>
      </c>
      <c r="E57" s="241"/>
      <c r="F57" s="228" t="s">
        <v>342</v>
      </c>
      <c r="G57" s="229"/>
      <c r="H57" s="11">
        <v>0</v>
      </c>
      <c r="I57" s="11">
        <f t="shared" si="1"/>
        <v>2851600</v>
      </c>
      <c r="J57" s="109"/>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366</v>
      </c>
      <c r="D58" s="9">
        <v>850800</v>
      </c>
      <c r="E58" s="241"/>
      <c r="F58" s="228" t="s">
        <v>342</v>
      </c>
      <c r="G58" s="229"/>
      <c r="H58" s="11">
        <v>0</v>
      </c>
      <c r="I58" s="11">
        <f t="shared" si="1"/>
        <v>850800</v>
      </c>
      <c r="J58" s="109"/>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367</v>
      </c>
      <c r="D59" s="9">
        <v>286100</v>
      </c>
      <c r="E59" s="241"/>
      <c r="F59" s="228" t="s">
        <v>342</v>
      </c>
      <c r="G59" s="229"/>
      <c r="H59" s="11">
        <v>0</v>
      </c>
      <c r="I59" s="11">
        <f t="shared" si="1"/>
        <v>286100</v>
      </c>
      <c r="J59" s="109"/>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368</v>
      </c>
      <c r="D60" s="9">
        <v>281200</v>
      </c>
      <c r="E60" s="241"/>
      <c r="F60" s="228" t="s">
        <v>342</v>
      </c>
      <c r="G60" s="229"/>
      <c r="H60" s="11">
        <v>0</v>
      </c>
      <c r="I60" s="11">
        <f t="shared" si="1"/>
        <v>281200</v>
      </c>
      <c r="J60" s="109"/>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369</v>
      </c>
      <c r="D61" s="9">
        <v>233800</v>
      </c>
      <c r="E61" s="241"/>
      <c r="F61" s="228" t="s">
        <v>342</v>
      </c>
      <c r="G61" s="229"/>
      <c r="H61" s="11">
        <v>0</v>
      </c>
      <c r="I61" s="11">
        <f t="shared" si="1"/>
        <v>233800</v>
      </c>
      <c r="J61" s="109"/>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t="s">
        <v>374</v>
      </c>
      <c r="D62" s="9">
        <v>213300</v>
      </c>
      <c r="E62" s="241"/>
      <c r="F62" s="228" t="s">
        <v>342</v>
      </c>
      <c r="G62" s="229"/>
      <c r="H62" s="11">
        <v>0</v>
      </c>
      <c r="I62" s="11">
        <f t="shared" si="1"/>
        <v>213300</v>
      </c>
      <c r="J62" s="109"/>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9" t="s">
        <v>370</v>
      </c>
      <c r="D63" s="9">
        <v>30400</v>
      </c>
      <c r="E63" s="241"/>
      <c r="F63" s="228" t="s">
        <v>342</v>
      </c>
      <c r="G63" s="229"/>
      <c r="H63" s="11">
        <v>0</v>
      </c>
      <c r="I63" s="11">
        <f t="shared" si="1"/>
        <v>30400</v>
      </c>
      <c r="J63" s="109"/>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v>0.3</v>
      </c>
      <c r="B64" s="72" t="s">
        <v>154</v>
      </c>
      <c r="C64" s="9"/>
      <c r="D64" s="9"/>
      <c r="E64" s="241"/>
      <c r="F64" s="228"/>
      <c r="G64" s="229"/>
      <c r="H64" s="11"/>
      <c r="I64" s="11"/>
      <c r="J64" s="236"/>
      <c r="K64" s="237"/>
      <c r="L64" s="237"/>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v>0.4</v>
      </c>
      <c r="B65" s="72" t="s">
        <v>155</v>
      </c>
      <c r="C65" s="9"/>
      <c r="D65" s="9"/>
      <c r="E65" s="242"/>
      <c r="F65" s="228"/>
      <c r="G65" s="229"/>
      <c r="H65" s="11"/>
      <c r="I65" s="11"/>
      <c r="J65" s="236"/>
      <c r="K65" s="237"/>
      <c r="L65" s="237"/>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v>1</v>
      </c>
      <c r="B66" s="72" t="s">
        <v>156</v>
      </c>
      <c r="C66" s="9" t="s">
        <v>324</v>
      </c>
      <c r="D66" s="9">
        <v>72231000</v>
      </c>
      <c r="E66" s="9"/>
      <c r="F66" s="228" t="s">
        <v>376</v>
      </c>
      <c r="G66" s="229"/>
      <c r="H66" s="11">
        <v>0</v>
      </c>
      <c r="I66" s="11">
        <f>D66</f>
        <v>72231000</v>
      </c>
      <c r="J66" s="236"/>
      <c r="K66" s="237"/>
      <c r="L66" s="237"/>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t="s">
        <v>325</v>
      </c>
      <c r="D67" s="9">
        <v>9794320</v>
      </c>
      <c r="E67" s="9"/>
      <c r="F67" s="228" t="s">
        <v>376</v>
      </c>
      <c r="G67" s="229"/>
      <c r="H67" s="11">
        <v>0</v>
      </c>
      <c r="I67" s="11">
        <f t="shared" ref="I67:I123" si="2">D67</f>
        <v>9794320</v>
      </c>
      <c r="J67" s="109"/>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v>2.1</v>
      </c>
      <c r="B68" s="72" t="s">
        <v>157</v>
      </c>
      <c r="C68" s="9" t="s">
        <v>324</v>
      </c>
      <c r="D68" s="9">
        <v>1290200</v>
      </c>
      <c r="E68" s="9"/>
      <c r="F68" s="228" t="s">
        <v>376</v>
      </c>
      <c r="G68" s="229"/>
      <c r="H68" s="11">
        <v>0</v>
      </c>
      <c r="I68" s="11">
        <f t="shared" si="2"/>
        <v>1290200</v>
      </c>
      <c r="J68" s="236"/>
      <c r="K68" s="237"/>
      <c r="L68" s="237"/>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325</v>
      </c>
      <c r="D69" s="9">
        <v>9740</v>
      </c>
      <c r="E69" s="9"/>
      <c r="F69" s="228" t="s">
        <v>376</v>
      </c>
      <c r="G69" s="229"/>
      <c r="H69" s="11">
        <v>0</v>
      </c>
      <c r="I69" s="11">
        <f t="shared" si="2"/>
        <v>9740</v>
      </c>
      <c r="J69" s="109"/>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v>2.2000000000000002</v>
      </c>
      <c r="B70" s="72" t="s">
        <v>158</v>
      </c>
      <c r="C70" s="10" t="s">
        <v>324</v>
      </c>
      <c r="D70" s="10">
        <v>20351082</v>
      </c>
      <c r="E70" s="9"/>
      <c r="F70" s="228" t="s">
        <v>376</v>
      </c>
      <c r="G70" s="229"/>
      <c r="H70" s="11">
        <v>0</v>
      </c>
      <c r="I70" s="11">
        <f t="shared" si="2"/>
        <v>20351082</v>
      </c>
      <c r="J70" s="236"/>
      <c r="K70" s="237"/>
      <c r="L70" s="237"/>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10" t="s">
        <v>325</v>
      </c>
      <c r="D71" s="10">
        <v>183086</v>
      </c>
      <c r="E71" s="9"/>
      <c r="F71" s="228" t="s">
        <v>376</v>
      </c>
      <c r="G71" s="229"/>
      <c r="H71" s="11">
        <v>0</v>
      </c>
      <c r="I71" s="11">
        <f t="shared" si="2"/>
        <v>183086</v>
      </c>
      <c r="J71" s="109"/>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10" t="s">
        <v>327</v>
      </c>
      <c r="D72" s="10">
        <v>1138</v>
      </c>
      <c r="E72" s="9"/>
      <c r="F72" s="228" t="s">
        <v>376</v>
      </c>
      <c r="G72" s="229"/>
      <c r="H72" s="11">
        <v>0</v>
      </c>
      <c r="I72" s="11">
        <f t="shared" si="2"/>
        <v>1138</v>
      </c>
      <c r="J72" s="109"/>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10" t="s">
        <v>330</v>
      </c>
      <c r="D73" s="10">
        <v>47695</v>
      </c>
      <c r="E73" s="9"/>
      <c r="F73" s="228" t="s">
        <v>376</v>
      </c>
      <c r="G73" s="229"/>
      <c r="H73" s="11">
        <v>0</v>
      </c>
      <c r="I73" s="11">
        <f t="shared" si="2"/>
        <v>47695</v>
      </c>
      <c r="J73" s="109"/>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10" t="s">
        <v>331</v>
      </c>
      <c r="D74" s="10">
        <v>296651</v>
      </c>
      <c r="E74" s="9"/>
      <c r="F74" s="228" t="s">
        <v>376</v>
      </c>
      <c r="G74" s="229"/>
      <c r="H74" s="11">
        <v>0</v>
      </c>
      <c r="I74" s="11">
        <f t="shared" si="2"/>
        <v>296651</v>
      </c>
      <c r="J74" s="109"/>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v>2.2999999999999998</v>
      </c>
      <c r="B75" s="72" t="s">
        <v>159</v>
      </c>
      <c r="C75" s="9" t="s">
        <v>324</v>
      </c>
      <c r="D75" s="9">
        <v>4478489</v>
      </c>
      <c r="E75" s="9"/>
      <c r="F75" s="228" t="s">
        <v>376</v>
      </c>
      <c r="G75" s="229"/>
      <c r="H75" s="11">
        <v>0</v>
      </c>
      <c r="I75" s="11">
        <f t="shared" si="2"/>
        <v>4478489</v>
      </c>
      <c r="J75" s="236"/>
      <c r="K75" s="237"/>
      <c r="L75" s="237"/>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325</v>
      </c>
      <c r="D76" s="9">
        <v>6525</v>
      </c>
      <c r="E76" s="9"/>
      <c r="F76" s="228" t="s">
        <v>376</v>
      </c>
      <c r="G76" s="229"/>
      <c r="H76" s="11">
        <v>0</v>
      </c>
      <c r="I76" s="11">
        <f t="shared" si="2"/>
        <v>6525</v>
      </c>
      <c r="J76" s="109"/>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327</v>
      </c>
      <c r="D77" s="9">
        <v>541878</v>
      </c>
      <c r="E77" s="9"/>
      <c r="F77" s="228" t="s">
        <v>376</v>
      </c>
      <c r="G77" s="229"/>
      <c r="H77" s="11">
        <v>0</v>
      </c>
      <c r="I77" s="11">
        <f t="shared" si="2"/>
        <v>541878</v>
      </c>
      <c r="J77" s="109"/>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328</v>
      </c>
      <c r="D78" s="9">
        <v>137697</v>
      </c>
      <c r="E78" s="9"/>
      <c r="F78" s="228" t="s">
        <v>376</v>
      </c>
      <c r="G78" s="229"/>
      <c r="H78" s="11">
        <v>0</v>
      </c>
      <c r="I78" s="11">
        <f t="shared" si="2"/>
        <v>137697</v>
      </c>
      <c r="J78" s="109"/>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329</v>
      </c>
      <c r="D79" s="9">
        <v>43760</v>
      </c>
      <c r="E79" s="9"/>
      <c r="F79" s="228" t="s">
        <v>376</v>
      </c>
      <c r="G79" s="229"/>
      <c r="H79" s="11">
        <v>0</v>
      </c>
      <c r="I79" s="11">
        <f t="shared" si="2"/>
        <v>43760</v>
      </c>
      <c r="J79" s="109"/>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326</v>
      </c>
      <c r="D80" s="9">
        <v>1851736</v>
      </c>
      <c r="E80" s="9"/>
      <c r="F80" s="228" t="s">
        <v>376</v>
      </c>
      <c r="G80" s="229"/>
      <c r="H80" s="11">
        <v>0</v>
      </c>
      <c r="I80" s="11">
        <f t="shared" si="2"/>
        <v>1851736</v>
      </c>
      <c r="J80" s="109"/>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v>2.4</v>
      </c>
      <c r="B81" s="72" t="s">
        <v>160</v>
      </c>
      <c r="C81" s="9" t="s">
        <v>324</v>
      </c>
      <c r="D81" s="9">
        <v>979200</v>
      </c>
      <c r="E81" s="9"/>
      <c r="F81" s="228" t="s">
        <v>376</v>
      </c>
      <c r="G81" s="229"/>
      <c r="H81" s="11">
        <v>0</v>
      </c>
      <c r="I81" s="11">
        <f t="shared" si="2"/>
        <v>979200</v>
      </c>
      <c r="J81" s="236"/>
      <c r="K81" s="237"/>
      <c r="L81" s="237"/>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325</v>
      </c>
      <c r="D82" s="9">
        <v>256160</v>
      </c>
      <c r="E82" s="9"/>
      <c r="F82" s="228" t="s">
        <v>376</v>
      </c>
      <c r="G82" s="229"/>
      <c r="H82" s="11">
        <v>0</v>
      </c>
      <c r="I82" s="11">
        <f t="shared" si="2"/>
        <v>256160</v>
      </c>
      <c r="J82" s="109"/>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v>2.5</v>
      </c>
      <c r="B83" s="72" t="s">
        <v>161</v>
      </c>
      <c r="C83" s="9" t="s">
        <v>332</v>
      </c>
      <c r="D83" s="9">
        <v>4271586</v>
      </c>
      <c r="E83" s="9"/>
      <c r="F83" s="228" t="s">
        <v>376</v>
      </c>
      <c r="G83" s="229"/>
      <c r="H83" s="11">
        <v>0</v>
      </c>
      <c r="I83" s="11">
        <f t="shared" si="2"/>
        <v>4271586</v>
      </c>
      <c r="J83" s="236"/>
      <c r="K83" s="237"/>
      <c r="L83" s="237"/>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336</v>
      </c>
      <c r="D84" s="9">
        <v>478332</v>
      </c>
      <c r="E84" s="9"/>
      <c r="F84" s="228" t="s">
        <v>376</v>
      </c>
      <c r="G84" s="229"/>
      <c r="H84" s="11">
        <v>0</v>
      </c>
      <c r="I84" s="11">
        <f t="shared" si="2"/>
        <v>478332</v>
      </c>
      <c r="J84" s="109"/>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333</v>
      </c>
      <c r="D85" s="9">
        <v>60427</v>
      </c>
      <c r="E85" s="9"/>
      <c r="F85" s="228" t="s">
        <v>376</v>
      </c>
      <c r="G85" s="229"/>
      <c r="H85" s="11">
        <v>0</v>
      </c>
      <c r="I85" s="11">
        <f t="shared" si="2"/>
        <v>60427</v>
      </c>
      <c r="J85" s="109"/>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334</v>
      </c>
      <c r="D86" s="9">
        <v>162951</v>
      </c>
      <c r="E86" s="9"/>
      <c r="F86" s="228" t="s">
        <v>376</v>
      </c>
      <c r="G86" s="229"/>
      <c r="H86" s="11">
        <v>0</v>
      </c>
      <c r="I86" s="11">
        <f t="shared" si="2"/>
        <v>162951</v>
      </c>
      <c r="J86" s="109"/>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335</v>
      </c>
      <c r="D87" s="9">
        <v>19928</v>
      </c>
      <c r="E87" s="9"/>
      <c r="F87" s="228" t="s">
        <v>376</v>
      </c>
      <c r="G87" s="229"/>
      <c r="H87" s="11">
        <v>0</v>
      </c>
      <c r="I87" s="11">
        <f t="shared" si="2"/>
        <v>19928</v>
      </c>
      <c r="J87" s="109"/>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337</v>
      </c>
      <c r="D88" s="9">
        <v>1764000</v>
      </c>
      <c r="E88" s="9"/>
      <c r="F88" s="228" t="s">
        <v>376</v>
      </c>
      <c r="G88" s="229"/>
      <c r="H88" s="11">
        <v>0</v>
      </c>
      <c r="I88" s="11">
        <f t="shared" si="2"/>
        <v>1764000</v>
      </c>
      <c r="J88" s="109"/>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338</v>
      </c>
      <c r="D89" s="9">
        <v>723300</v>
      </c>
      <c r="E89" s="9"/>
      <c r="F89" s="228" t="s">
        <v>376</v>
      </c>
      <c r="G89" s="229"/>
      <c r="H89" s="11">
        <v>0</v>
      </c>
      <c r="I89" s="11">
        <f t="shared" si="2"/>
        <v>723300</v>
      </c>
      <c r="J89" s="109"/>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9" t="s">
        <v>339</v>
      </c>
      <c r="D90" s="9">
        <v>301869</v>
      </c>
      <c r="E90" s="9"/>
      <c r="F90" s="228" t="s">
        <v>376</v>
      </c>
      <c r="G90" s="229"/>
      <c r="H90" s="11">
        <v>0</v>
      </c>
      <c r="I90" s="11">
        <f t="shared" si="2"/>
        <v>301869</v>
      </c>
      <c r="J90" s="109"/>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340</v>
      </c>
      <c r="D91" s="9">
        <v>72560</v>
      </c>
      <c r="E91" s="9"/>
      <c r="F91" s="228" t="s">
        <v>376</v>
      </c>
      <c r="G91" s="229"/>
      <c r="H91" s="11">
        <v>0</v>
      </c>
      <c r="I91" s="11">
        <f t="shared" si="2"/>
        <v>72560</v>
      </c>
      <c r="J91" s="109"/>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326</v>
      </c>
      <c r="D92" s="9">
        <v>4521</v>
      </c>
      <c r="E92" s="9"/>
      <c r="F92" s="228" t="s">
        <v>376</v>
      </c>
      <c r="G92" s="229"/>
      <c r="H92" s="11">
        <v>0</v>
      </c>
      <c r="I92" s="11">
        <f t="shared" si="2"/>
        <v>4521</v>
      </c>
      <c r="J92" s="109"/>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341</v>
      </c>
      <c r="D93" s="9">
        <v>1102</v>
      </c>
      <c r="E93" s="9"/>
      <c r="F93" s="228" t="s">
        <v>376</v>
      </c>
      <c r="G93" s="229"/>
      <c r="H93" s="11">
        <v>0</v>
      </c>
      <c r="I93" s="11">
        <f t="shared" si="2"/>
        <v>1102</v>
      </c>
      <c r="J93" s="109"/>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v>2.6</v>
      </c>
      <c r="B94" s="72" t="s">
        <v>162</v>
      </c>
      <c r="C94" s="9" t="s">
        <v>343</v>
      </c>
      <c r="D94" s="9">
        <v>375</v>
      </c>
      <c r="E94" s="9"/>
      <c r="F94" s="228" t="s">
        <v>376</v>
      </c>
      <c r="G94" s="229"/>
      <c r="H94" s="11">
        <v>0</v>
      </c>
      <c r="I94" s="11">
        <f t="shared" si="2"/>
        <v>375</v>
      </c>
      <c r="J94" s="236"/>
      <c r="K94" s="237"/>
      <c r="L94" s="237"/>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t="s">
        <v>344</v>
      </c>
      <c r="D95" s="9">
        <v>193580</v>
      </c>
      <c r="E95" s="9"/>
      <c r="F95" s="228" t="s">
        <v>376</v>
      </c>
      <c r="G95" s="229"/>
      <c r="H95" s="11">
        <v>0</v>
      </c>
      <c r="I95" s="11">
        <f t="shared" si="2"/>
        <v>193580</v>
      </c>
      <c r="J95" s="109"/>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351</v>
      </c>
      <c r="D96" s="9">
        <v>347738</v>
      </c>
      <c r="E96" s="9"/>
      <c r="F96" s="228" t="s">
        <v>376</v>
      </c>
      <c r="G96" s="229"/>
      <c r="H96" s="11">
        <v>0</v>
      </c>
      <c r="I96" s="11">
        <f t="shared" si="2"/>
        <v>347738</v>
      </c>
      <c r="J96" s="109"/>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v>2.7</v>
      </c>
      <c r="B97" s="72" t="s">
        <v>163</v>
      </c>
      <c r="C97" s="9" t="s">
        <v>324</v>
      </c>
      <c r="D97" s="9">
        <v>4800000</v>
      </c>
      <c r="E97" s="9"/>
      <c r="F97" s="228" t="s">
        <v>376</v>
      </c>
      <c r="G97" s="229"/>
      <c r="H97" s="11">
        <v>0</v>
      </c>
      <c r="I97" s="11">
        <f t="shared" si="2"/>
        <v>4800000</v>
      </c>
      <c r="J97" s="236"/>
      <c r="K97" s="237"/>
      <c r="L97" s="237"/>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325</v>
      </c>
      <c r="D98" s="9">
        <v>51700</v>
      </c>
      <c r="E98" s="9"/>
      <c r="F98" s="228" t="s">
        <v>376</v>
      </c>
      <c r="G98" s="229"/>
      <c r="H98" s="11">
        <v>0</v>
      </c>
      <c r="I98" s="11">
        <f t="shared" si="2"/>
        <v>51700</v>
      </c>
      <c r="J98" s="109"/>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335</v>
      </c>
      <c r="D99" s="9">
        <v>574729</v>
      </c>
      <c r="E99" s="9"/>
      <c r="F99" s="228" t="s">
        <v>376</v>
      </c>
      <c r="G99" s="229"/>
      <c r="H99" s="11">
        <v>0</v>
      </c>
      <c r="I99" s="11">
        <f t="shared" si="2"/>
        <v>574729</v>
      </c>
      <c r="J99" s="109"/>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336</v>
      </c>
      <c r="D100" s="9">
        <v>24578</v>
      </c>
      <c r="E100" s="9"/>
      <c r="F100" s="228" t="s">
        <v>376</v>
      </c>
      <c r="G100" s="229"/>
      <c r="H100" s="11">
        <v>0</v>
      </c>
      <c r="I100" s="11">
        <f t="shared" si="2"/>
        <v>24578</v>
      </c>
      <c r="J100" s="109"/>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352</v>
      </c>
      <c r="D101" s="9">
        <v>132516</v>
      </c>
      <c r="E101" s="9"/>
      <c r="F101" s="228" t="s">
        <v>376</v>
      </c>
      <c r="G101" s="229"/>
      <c r="H101" s="11">
        <v>0</v>
      </c>
      <c r="I101" s="11">
        <f t="shared" si="2"/>
        <v>132516</v>
      </c>
      <c r="J101" s="109"/>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353</v>
      </c>
      <c r="D102" s="9">
        <v>62205</v>
      </c>
      <c r="E102" s="9"/>
      <c r="F102" s="228" t="s">
        <v>376</v>
      </c>
      <c r="G102" s="229"/>
      <c r="H102" s="11">
        <v>0</v>
      </c>
      <c r="I102" s="11">
        <f t="shared" si="2"/>
        <v>62205</v>
      </c>
      <c r="J102" s="109"/>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v>2.8</v>
      </c>
      <c r="B103" s="72" t="s">
        <v>164</v>
      </c>
      <c r="C103" s="9" t="s">
        <v>345</v>
      </c>
      <c r="D103" s="9">
        <v>52799</v>
      </c>
      <c r="E103" s="9"/>
      <c r="F103" s="228" t="s">
        <v>376</v>
      </c>
      <c r="G103" s="229"/>
      <c r="H103" s="11">
        <v>0</v>
      </c>
      <c r="I103" s="11">
        <f t="shared" si="2"/>
        <v>52799</v>
      </c>
      <c r="J103" s="236"/>
      <c r="K103" s="237"/>
      <c r="L103" s="237"/>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v>3</v>
      </c>
      <c r="B104" s="72" t="s">
        <v>165</v>
      </c>
      <c r="C104" s="9" t="s">
        <v>331</v>
      </c>
      <c r="D104" s="9">
        <v>69414</v>
      </c>
      <c r="E104" s="9"/>
      <c r="F104" s="228" t="s">
        <v>376</v>
      </c>
      <c r="G104" s="229"/>
      <c r="H104" s="11">
        <v>0</v>
      </c>
      <c r="I104" s="11">
        <f t="shared" si="2"/>
        <v>69414</v>
      </c>
      <c r="J104" s="236"/>
      <c r="K104" s="237"/>
      <c r="L104" s="237"/>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346</v>
      </c>
      <c r="D105" s="9">
        <v>189126</v>
      </c>
      <c r="E105" s="9"/>
      <c r="F105" s="228" t="s">
        <v>376</v>
      </c>
      <c r="G105" s="229"/>
      <c r="H105" s="11">
        <v>0</v>
      </c>
      <c r="I105" s="11">
        <f t="shared" si="2"/>
        <v>189126</v>
      </c>
      <c r="J105" s="109"/>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v>4</v>
      </c>
      <c r="B106" s="72" t="s">
        <v>166</v>
      </c>
      <c r="C106" s="9"/>
      <c r="D106" s="9"/>
      <c r="E106" s="9"/>
      <c r="F106" s="228"/>
      <c r="G106" s="229"/>
      <c r="H106" s="11">
        <v>0</v>
      </c>
      <c r="I106" s="11">
        <f t="shared" si="2"/>
        <v>0</v>
      </c>
      <c r="J106" s="236"/>
      <c r="K106" s="237"/>
      <c r="L106" s="237"/>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v>5</v>
      </c>
      <c r="B107" s="72" t="s">
        <v>167</v>
      </c>
      <c r="C107" s="9" t="s">
        <v>354</v>
      </c>
      <c r="D107" s="9">
        <v>9527</v>
      </c>
      <c r="E107" s="9"/>
      <c r="F107" s="228" t="s">
        <v>376</v>
      </c>
      <c r="G107" s="229"/>
      <c r="H107" s="11">
        <v>0</v>
      </c>
      <c r="I107" s="11">
        <f t="shared" si="2"/>
        <v>9527</v>
      </c>
      <c r="J107" s="236"/>
      <c r="K107" s="237"/>
      <c r="L107" s="237"/>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356</v>
      </c>
      <c r="D108" s="9">
        <v>5016</v>
      </c>
      <c r="E108" s="9"/>
      <c r="F108" s="228" t="s">
        <v>376</v>
      </c>
      <c r="G108" s="229"/>
      <c r="H108" s="11">
        <v>0</v>
      </c>
      <c r="I108" s="11">
        <f t="shared" si="2"/>
        <v>5016</v>
      </c>
      <c r="J108" s="109"/>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355</v>
      </c>
      <c r="D109" s="9">
        <v>44</v>
      </c>
      <c r="E109" s="9"/>
      <c r="F109" s="228" t="s">
        <v>376</v>
      </c>
      <c r="G109" s="229"/>
      <c r="H109" s="11">
        <v>0</v>
      </c>
      <c r="I109" s="11">
        <f t="shared" si="2"/>
        <v>44</v>
      </c>
      <c r="J109" s="109"/>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357</v>
      </c>
      <c r="D110" s="9">
        <v>147397</v>
      </c>
      <c r="E110" s="9"/>
      <c r="F110" s="228" t="s">
        <v>376</v>
      </c>
      <c r="G110" s="229"/>
      <c r="H110" s="11">
        <v>0</v>
      </c>
      <c r="I110" s="11">
        <f t="shared" si="2"/>
        <v>147397</v>
      </c>
      <c r="J110" s="109"/>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t="s">
        <v>358</v>
      </c>
      <c r="D111" s="9">
        <v>4692</v>
      </c>
      <c r="E111" s="9"/>
      <c r="F111" s="228" t="s">
        <v>376</v>
      </c>
      <c r="G111" s="229"/>
      <c r="H111" s="11">
        <v>0</v>
      </c>
      <c r="I111" s="11">
        <f t="shared" si="2"/>
        <v>4692</v>
      </c>
      <c r="J111" s="109"/>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359</v>
      </c>
      <c r="D112" s="9">
        <v>12521</v>
      </c>
      <c r="E112" s="9"/>
      <c r="F112" s="228" t="s">
        <v>376</v>
      </c>
      <c r="G112" s="229"/>
      <c r="H112" s="11">
        <v>0</v>
      </c>
      <c r="I112" s="11">
        <f t="shared" si="2"/>
        <v>12521</v>
      </c>
      <c r="J112" s="109"/>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360</v>
      </c>
      <c r="D113" s="9">
        <v>54814</v>
      </c>
      <c r="E113" s="9"/>
      <c r="F113" s="228" t="s">
        <v>376</v>
      </c>
      <c r="G113" s="229"/>
      <c r="H113" s="11">
        <v>0</v>
      </c>
      <c r="I113" s="11">
        <f t="shared" si="2"/>
        <v>54814</v>
      </c>
      <c r="J113" s="109"/>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361</v>
      </c>
      <c r="D114" s="9">
        <v>37</v>
      </c>
      <c r="E114" s="9"/>
      <c r="F114" s="228" t="s">
        <v>376</v>
      </c>
      <c r="G114" s="229"/>
      <c r="H114" s="11">
        <v>0</v>
      </c>
      <c r="I114" s="11">
        <f t="shared" si="2"/>
        <v>37</v>
      </c>
      <c r="J114" s="109"/>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362</v>
      </c>
      <c r="D115" s="9">
        <v>1140</v>
      </c>
      <c r="E115" s="9"/>
      <c r="F115" s="228" t="s">
        <v>376</v>
      </c>
      <c r="G115" s="229"/>
      <c r="H115" s="11">
        <v>0</v>
      </c>
      <c r="I115" s="11">
        <f t="shared" si="2"/>
        <v>1140</v>
      </c>
      <c r="J115" s="109"/>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363</v>
      </c>
      <c r="D116" s="9">
        <v>68010</v>
      </c>
      <c r="E116" s="9"/>
      <c r="F116" s="228" t="s">
        <v>376</v>
      </c>
      <c r="G116" s="229"/>
      <c r="H116" s="11">
        <v>0</v>
      </c>
      <c r="I116" s="11">
        <f t="shared" si="2"/>
        <v>68010</v>
      </c>
      <c r="J116" s="109"/>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v>6</v>
      </c>
      <c r="B117" s="72" t="s">
        <v>168</v>
      </c>
      <c r="C117" s="9"/>
      <c r="D117" s="9"/>
      <c r="E117" s="9"/>
      <c r="F117" s="228" t="s">
        <v>376</v>
      </c>
      <c r="G117" s="229"/>
      <c r="H117" s="11">
        <v>0</v>
      </c>
      <c r="I117" s="11">
        <f t="shared" si="2"/>
        <v>0</v>
      </c>
      <c r="J117" s="236"/>
      <c r="K117" s="237"/>
      <c r="L117" s="237"/>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v>7</v>
      </c>
      <c r="B118" s="72" t="s">
        <v>169</v>
      </c>
      <c r="C118" s="9"/>
      <c r="D118" s="9"/>
      <c r="E118" s="9"/>
      <c r="F118" s="228" t="s">
        <v>376</v>
      </c>
      <c r="G118" s="229"/>
      <c r="H118" s="11">
        <v>0</v>
      </c>
      <c r="I118" s="11">
        <f t="shared" si="2"/>
        <v>0</v>
      </c>
      <c r="J118" s="236"/>
      <c r="K118" s="237"/>
      <c r="L118" s="237"/>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v>8</v>
      </c>
      <c r="B119" s="72" t="s">
        <v>170</v>
      </c>
      <c r="C119" s="10" t="s">
        <v>347</v>
      </c>
      <c r="D119" s="10">
        <v>3244382</v>
      </c>
      <c r="E119" s="9"/>
      <c r="F119" s="228" t="s">
        <v>376</v>
      </c>
      <c r="G119" s="229"/>
      <c r="H119" s="11">
        <v>0</v>
      </c>
      <c r="I119" s="11">
        <f t="shared" si="2"/>
        <v>3244382</v>
      </c>
      <c r="J119" s="236"/>
      <c r="K119" s="237"/>
      <c r="L119" s="237"/>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10" t="s">
        <v>348</v>
      </c>
      <c r="D120" s="10">
        <v>2899520</v>
      </c>
      <c r="E120" s="9"/>
      <c r="F120" s="228" t="s">
        <v>376</v>
      </c>
      <c r="G120" s="229"/>
      <c r="H120" s="11">
        <v>0</v>
      </c>
      <c r="I120" s="11">
        <f t="shared" si="2"/>
        <v>2899520</v>
      </c>
      <c r="J120" s="109"/>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10" t="s">
        <v>349</v>
      </c>
      <c r="D121" s="10">
        <v>1449760</v>
      </c>
      <c r="E121" s="9"/>
      <c r="F121" s="228" t="s">
        <v>376</v>
      </c>
      <c r="G121" s="229"/>
      <c r="H121" s="11">
        <v>0</v>
      </c>
      <c r="I121" s="11">
        <f t="shared" si="2"/>
        <v>1449760</v>
      </c>
      <c r="J121" s="109"/>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10" t="s">
        <v>350</v>
      </c>
      <c r="D122" s="10">
        <v>1440000</v>
      </c>
      <c r="E122" s="9"/>
      <c r="F122" s="228" t="s">
        <v>376</v>
      </c>
      <c r="G122" s="229"/>
      <c r="H122" s="11">
        <v>0</v>
      </c>
      <c r="I122" s="11">
        <f t="shared" si="2"/>
        <v>1440000</v>
      </c>
      <c r="J122" s="109"/>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10" t="s">
        <v>325</v>
      </c>
      <c r="D123" s="10">
        <v>11948100</v>
      </c>
      <c r="E123" s="9"/>
      <c r="F123" s="228" t="s">
        <v>376</v>
      </c>
      <c r="G123" s="229"/>
      <c r="H123" s="11">
        <v>0</v>
      </c>
      <c r="I123" s="11">
        <f t="shared" si="2"/>
        <v>11948100</v>
      </c>
      <c r="J123" s="109"/>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c r="D124" s="9"/>
      <c r="E124" s="9"/>
      <c r="F124" s="228"/>
      <c r="G124" s="229"/>
      <c r="H124" s="11"/>
      <c r="I124" s="11"/>
      <c r="J124" s="236"/>
      <c r="K124" s="237"/>
      <c r="L124" s="237"/>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328" t="s">
        <v>171</v>
      </c>
      <c r="B125" s="329"/>
      <c r="C125" s="64" t="s">
        <v>172</v>
      </c>
      <c r="D125" s="64" t="s">
        <v>228</v>
      </c>
      <c r="E125" s="127" t="s">
        <v>229</v>
      </c>
      <c r="F125" s="176" t="s">
        <v>175</v>
      </c>
      <c r="G125" s="176" t="s">
        <v>176</v>
      </c>
      <c r="H125" s="389"/>
      <c r="I125" s="351"/>
      <c r="J125" s="236"/>
      <c r="K125" s="237"/>
      <c r="L125" s="237"/>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t="s">
        <v>177</v>
      </c>
      <c r="B126" s="72" t="s">
        <v>178</v>
      </c>
      <c r="C126" s="9" t="s">
        <v>377</v>
      </c>
      <c r="D126" s="9">
        <v>10.5</v>
      </c>
      <c r="E126" s="9">
        <v>5</v>
      </c>
      <c r="F126" s="156">
        <v>1825.01</v>
      </c>
      <c r="G126" s="156">
        <v>10</v>
      </c>
      <c r="H126" s="350"/>
      <c r="I126" s="351"/>
      <c r="J126" s="238" t="s">
        <v>179</v>
      </c>
      <c r="K126" s="239"/>
      <c r="L126" s="239"/>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t="s">
        <v>180</v>
      </c>
      <c r="B127" s="72" t="s">
        <v>181</v>
      </c>
      <c r="C127" s="9" t="s">
        <v>378</v>
      </c>
      <c r="D127" s="9">
        <v>813</v>
      </c>
      <c r="E127" s="9">
        <v>5</v>
      </c>
      <c r="F127" s="156">
        <v>656.4</v>
      </c>
      <c r="G127" s="156">
        <v>10</v>
      </c>
      <c r="H127" s="157"/>
      <c r="I127" s="132"/>
      <c r="J127" s="236"/>
      <c r="K127" s="237"/>
      <c r="L127" s="237"/>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t="s">
        <v>379</v>
      </c>
      <c r="D128" s="9">
        <v>38.6</v>
      </c>
      <c r="E128" s="9">
        <v>5</v>
      </c>
      <c r="F128" s="156">
        <v>2125.0100000000002</v>
      </c>
      <c r="G128" s="156">
        <v>10</v>
      </c>
      <c r="H128" s="157"/>
      <c r="I128" s="132"/>
      <c r="J128" s="109"/>
      <c r="K128" s="95"/>
      <c r="L128" s="95"/>
      <c r="M128"/>
      <c r="N128"/>
      <c r="O128"/>
      <c r="P128"/>
      <c r="Q128"/>
      <c r="R128"/>
      <c r="S128"/>
      <c r="T128"/>
      <c r="U128"/>
      <c r="V128"/>
      <c r="W128"/>
      <c r="X128"/>
      <c r="Y128"/>
      <c r="Z128"/>
      <c r="AA128"/>
      <c r="AB128"/>
      <c r="AC128"/>
      <c r="AD128"/>
      <c r="AE128"/>
      <c r="AF128"/>
      <c r="AG128"/>
      <c r="AH128"/>
      <c r="AI128"/>
      <c r="AJ128"/>
      <c r="AK128"/>
      <c r="AL128"/>
      <c r="AM128"/>
    </row>
    <row r="129" spans="1:47" s="52" customFormat="1" ht="30" customHeight="1" thickBot="1" x14ac:dyDescent="0.3">
      <c r="A129" s="71" t="s">
        <v>182</v>
      </c>
      <c r="B129" s="72" t="s">
        <v>183</v>
      </c>
      <c r="C129" s="9" t="s">
        <v>379</v>
      </c>
      <c r="D129" s="9">
        <v>18.899999999999999</v>
      </c>
      <c r="E129" s="9">
        <v>5</v>
      </c>
      <c r="F129" s="156">
        <v>2125.0100000000002</v>
      </c>
      <c r="G129" s="156">
        <v>10</v>
      </c>
      <c r="H129" s="350"/>
      <c r="I129" s="351"/>
      <c r="J129" s="236"/>
      <c r="K129" s="237"/>
      <c r="L129" s="237"/>
      <c r="M129"/>
      <c r="N129"/>
      <c r="O129"/>
      <c r="P129"/>
      <c r="Q129"/>
      <c r="R129"/>
      <c r="S129"/>
      <c r="T129"/>
      <c r="U129"/>
      <c r="V129"/>
      <c r="W129"/>
      <c r="X129"/>
      <c r="Y129"/>
      <c r="Z129"/>
      <c r="AA129"/>
      <c r="AB129"/>
      <c r="AC129"/>
      <c r="AD129"/>
      <c r="AE129"/>
      <c r="AF129"/>
      <c r="AG129"/>
      <c r="AH129"/>
      <c r="AI129"/>
      <c r="AJ129"/>
      <c r="AK129"/>
      <c r="AL129"/>
      <c r="AM129"/>
    </row>
    <row r="130" spans="1:47" s="76" customFormat="1" ht="33" customHeight="1" x14ac:dyDescent="0.25">
      <c r="A130" s="52"/>
      <c r="B130" s="52"/>
      <c r="C130" s="74" t="s">
        <v>184</v>
      </c>
      <c r="D130" s="117">
        <f>SUM(D52:D124)+SUM(D126:D129)</f>
        <v>218204834</v>
      </c>
      <c r="E130" s="430"/>
      <c r="F130" s="431"/>
      <c r="G130" s="431"/>
      <c r="H130" s="119">
        <f>SUM(H52:H124)</f>
        <v>0</v>
      </c>
      <c r="I130" s="119">
        <f>SUM(I52:I124)</f>
        <v>218083953</v>
      </c>
      <c r="J130"/>
      <c r="K130"/>
      <c r="L130"/>
      <c r="M130"/>
      <c r="N130"/>
      <c r="O130"/>
      <c r="P130"/>
      <c r="Q130"/>
      <c r="R130"/>
      <c r="S130"/>
      <c r="T130"/>
      <c r="U130"/>
      <c r="V130"/>
      <c r="W130"/>
      <c r="X130"/>
      <c r="Y130"/>
      <c r="Z130"/>
      <c r="AA130"/>
      <c r="AB130"/>
      <c r="AC130"/>
      <c r="AD130"/>
      <c r="AE130"/>
      <c r="AF130"/>
      <c r="AG130"/>
      <c r="AH130"/>
      <c r="AI130"/>
      <c r="AJ130"/>
      <c r="AK130"/>
    </row>
    <row r="131" spans="1:47" s="76" customFormat="1" ht="33" customHeight="1" thickBot="1" x14ac:dyDescent="0.3">
      <c r="A131" s="55"/>
      <c r="B131" s="55"/>
      <c r="C131" s="75" t="s">
        <v>185</v>
      </c>
      <c r="D131" s="118">
        <f>D130/$C$6</f>
        <v>5115.1188969216191</v>
      </c>
      <c r="E131" s="432"/>
      <c r="F131" s="432"/>
      <c r="G131" s="432"/>
      <c r="H131" s="120">
        <f t="shared" ref="H131:I131" si="3">H130/$C$6</f>
        <v>0</v>
      </c>
      <c r="I131" s="120">
        <f t="shared" si="3"/>
        <v>5112.2852260260479</v>
      </c>
      <c r="J131"/>
      <c r="K131"/>
      <c r="L131"/>
      <c r="M131"/>
      <c r="N131"/>
      <c r="O131"/>
      <c r="P131"/>
      <c r="Q131"/>
      <c r="R131"/>
      <c r="S131"/>
      <c r="T131"/>
      <c r="U131"/>
      <c r="V131"/>
      <c r="W131"/>
      <c r="X131"/>
      <c r="Y131"/>
      <c r="Z131"/>
      <c r="AA131"/>
      <c r="AB131"/>
      <c r="AC131"/>
      <c r="AD131"/>
      <c r="AE131"/>
      <c r="AF131"/>
      <c r="AG131"/>
      <c r="AH131"/>
      <c r="AI131"/>
      <c r="AJ131"/>
      <c r="AK131"/>
    </row>
    <row r="132" spans="1:47" s="76" customFormat="1" ht="27" customHeight="1" x14ac:dyDescent="0.25">
      <c r="A132" s="55"/>
      <c r="B132" s="55"/>
      <c r="C132" s="54"/>
      <c r="D132" s="54"/>
      <c r="E132" s="54"/>
      <c r="F132" s="54"/>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row>
    <row r="133" spans="1:47" s="76" customFormat="1" ht="36" customHeight="1" x14ac:dyDescent="0.25">
      <c r="A133" s="404"/>
      <c r="B133" s="404"/>
      <c r="C133" s="404"/>
      <c r="D133" s="404"/>
      <c r="E133" s="404"/>
      <c r="F133" s="404"/>
      <c r="G133" s="404"/>
      <c r="H133" s="404"/>
      <c r="I133" s="404"/>
      <c r="J133" s="404"/>
      <c r="K133" s="404"/>
      <c r="L133" s="404"/>
      <c r="M133" s="404"/>
      <c r="N133" s="404"/>
      <c r="O133" s="404"/>
      <c r="P133" s="404"/>
      <c r="Q133" s="404"/>
      <c r="R133" s="404"/>
      <c r="S133" s="404"/>
      <c r="T133" s="404"/>
      <c r="U133"/>
      <c r="V133"/>
      <c r="W133"/>
      <c r="X133"/>
      <c r="Y133"/>
      <c r="Z133"/>
      <c r="AA133"/>
      <c r="AB133"/>
      <c r="AC133"/>
      <c r="AD133"/>
      <c r="AE133"/>
      <c r="AF133"/>
      <c r="AG133"/>
      <c r="AH133"/>
      <c r="AI133"/>
      <c r="AJ133"/>
      <c r="AK133"/>
      <c r="AL133"/>
      <c r="AM133"/>
      <c r="AN133"/>
      <c r="AO133"/>
      <c r="AP133"/>
      <c r="AQ133"/>
      <c r="AR133"/>
      <c r="AS133"/>
      <c r="AT133"/>
      <c r="AU133"/>
    </row>
    <row r="134" spans="1:47" ht="23.25" customHeight="1" x14ac:dyDescent="0.25">
      <c r="A134" s="296" t="s">
        <v>230</v>
      </c>
      <c r="B134" s="297"/>
      <c r="C134" s="302" t="s">
        <v>231</v>
      </c>
      <c r="D134" s="302" t="s">
        <v>188</v>
      </c>
      <c r="E134" s="304" t="s">
        <v>189</v>
      </c>
      <c r="F134" s="305"/>
      <c r="G134" s="308" t="s">
        <v>190</v>
      </c>
      <c r="H134" s="308"/>
      <c r="I134" s="308"/>
      <c r="J134" s="308"/>
      <c r="K134" s="308"/>
      <c r="L134" s="308"/>
      <c r="M134" s="308"/>
      <c r="N134" s="308"/>
      <c r="O134" s="304" t="s">
        <v>191</v>
      </c>
      <c r="P134" s="308"/>
      <c r="Q134" s="308"/>
      <c r="R134" s="305"/>
      <c r="S134" s="352" t="s">
        <v>192</v>
      </c>
      <c r="T134" s="305" t="s">
        <v>193</v>
      </c>
    </row>
    <row r="135" spans="1:47" ht="39.450000000000003" customHeight="1" x14ac:dyDescent="0.25">
      <c r="A135" s="405"/>
      <c r="B135" s="406"/>
      <c r="C135" s="326"/>
      <c r="D135" s="303"/>
      <c r="E135" s="306"/>
      <c r="F135" s="307"/>
      <c r="G135" s="309"/>
      <c r="H135" s="309"/>
      <c r="I135" s="309"/>
      <c r="J135" s="309"/>
      <c r="K135" s="309"/>
      <c r="L135" s="309"/>
      <c r="M135" s="309"/>
      <c r="N135" s="309"/>
      <c r="O135" s="306"/>
      <c r="P135" s="309"/>
      <c r="Q135" s="309"/>
      <c r="R135" s="307"/>
      <c r="S135" s="353"/>
      <c r="T135" s="307"/>
    </row>
    <row r="136" spans="1:47" ht="24.75" customHeight="1" x14ac:dyDescent="0.25">
      <c r="A136" s="407"/>
      <c r="B136" s="408"/>
      <c r="C136" s="327"/>
      <c r="D136" s="347" t="s">
        <v>194</v>
      </c>
      <c r="E136" s="348"/>
      <c r="F136" s="349"/>
      <c r="G136" s="347" t="s">
        <v>195</v>
      </c>
      <c r="H136" s="348"/>
      <c r="I136" s="348"/>
      <c r="J136" s="348"/>
      <c r="K136" s="348"/>
      <c r="L136" s="348"/>
      <c r="M136" s="348"/>
      <c r="N136" s="349"/>
      <c r="O136" s="347" t="s">
        <v>196</v>
      </c>
      <c r="P136" s="348"/>
      <c r="Q136" s="348"/>
      <c r="R136" s="349"/>
      <c r="S136" s="353"/>
      <c r="T136" s="305" t="s">
        <v>110</v>
      </c>
    </row>
    <row r="137" spans="1:47" ht="30" customHeight="1" x14ac:dyDescent="0.25">
      <c r="A137" s="77" t="s">
        <v>133</v>
      </c>
      <c r="B137" s="78"/>
      <c r="C137" s="79"/>
      <c r="D137" s="79" t="s">
        <v>197</v>
      </c>
      <c r="E137" s="79" t="s">
        <v>198</v>
      </c>
      <c r="F137" s="79" t="s">
        <v>199</v>
      </c>
      <c r="G137" s="79" t="s">
        <v>200</v>
      </c>
      <c r="H137" s="79" t="s">
        <v>201</v>
      </c>
      <c r="I137" s="79" t="s">
        <v>202</v>
      </c>
      <c r="J137" s="79" t="s">
        <v>203</v>
      </c>
      <c r="K137" s="79" t="s">
        <v>204</v>
      </c>
      <c r="L137" s="347" t="s">
        <v>205</v>
      </c>
      <c r="M137" s="349"/>
      <c r="N137" s="79" t="s">
        <v>206</v>
      </c>
      <c r="O137" s="79" t="s">
        <v>207</v>
      </c>
      <c r="P137" s="79" t="s">
        <v>208</v>
      </c>
      <c r="Q137" s="79" t="s">
        <v>209</v>
      </c>
      <c r="R137" s="79" t="s">
        <v>210</v>
      </c>
      <c r="S137" s="354"/>
      <c r="T137" s="307"/>
    </row>
    <row r="138" spans="1:47" ht="30" customHeight="1" x14ac:dyDescent="0.25">
      <c r="A138" s="80">
        <v>0.1</v>
      </c>
      <c r="B138" s="72" t="s">
        <v>151</v>
      </c>
      <c r="C138" s="310"/>
      <c r="D138" s="311"/>
      <c r="E138" s="311"/>
      <c r="F138" s="311"/>
      <c r="G138" s="311"/>
      <c r="H138" s="311"/>
      <c r="I138" s="311"/>
      <c r="J138" s="311"/>
      <c r="K138" s="311"/>
      <c r="L138" s="311"/>
      <c r="M138" s="311"/>
      <c r="N138" s="312"/>
      <c r="O138" s="28">
        <v>0</v>
      </c>
      <c r="P138" s="28"/>
      <c r="Q138" s="28"/>
      <c r="R138" s="28"/>
      <c r="S138" s="116">
        <f>SUM(C138:R138)</f>
        <v>0</v>
      </c>
      <c r="T138" s="25"/>
    </row>
    <row r="139" spans="1:47" ht="30" customHeight="1" x14ac:dyDescent="0.25">
      <c r="A139" s="71">
        <v>0.2</v>
      </c>
      <c r="B139" s="72" t="s">
        <v>153</v>
      </c>
      <c r="C139" s="313"/>
      <c r="D139" s="314"/>
      <c r="E139" s="314"/>
      <c r="F139" s="314"/>
      <c r="G139" s="314"/>
      <c r="H139" s="314"/>
      <c r="I139" s="314"/>
      <c r="J139" s="314"/>
      <c r="K139" s="314"/>
      <c r="L139" s="314"/>
      <c r="M139" s="314"/>
      <c r="N139" s="315"/>
      <c r="O139" s="28">
        <v>631000</v>
      </c>
      <c r="P139" s="28"/>
      <c r="Q139" s="28"/>
      <c r="R139" s="28"/>
      <c r="S139" s="116">
        <f t="shared" ref="S139:S153" si="4">SUM(C139:R139)</f>
        <v>631000</v>
      </c>
      <c r="T139" s="24"/>
    </row>
    <row r="140" spans="1:47" ht="30" customHeight="1" x14ac:dyDescent="0.25">
      <c r="A140" s="71">
        <v>0.3</v>
      </c>
      <c r="B140" s="72" t="s">
        <v>154</v>
      </c>
      <c r="C140" s="24"/>
      <c r="D140" s="24"/>
      <c r="E140" s="26"/>
      <c r="F140" s="27"/>
      <c r="G140" s="27"/>
      <c r="H140" s="28"/>
      <c r="I140" s="28"/>
      <c r="J140" s="28"/>
      <c r="K140" s="28"/>
      <c r="L140" s="418"/>
      <c r="M140" s="419"/>
      <c r="N140" s="420"/>
      <c r="O140" s="28">
        <v>0</v>
      </c>
      <c r="P140" s="28"/>
      <c r="Q140" s="28"/>
      <c r="R140" s="28"/>
      <c r="S140" s="116">
        <f t="shared" si="4"/>
        <v>0</v>
      </c>
      <c r="T140" s="24"/>
    </row>
    <row r="141" spans="1:47" ht="30" customHeight="1" x14ac:dyDescent="0.25">
      <c r="A141" s="71">
        <v>0.4</v>
      </c>
      <c r="B141" s="72" t="s">
        <v>155</v>
      </c>
      <c r="C141" s="24"/>
      <c r="D141" s="24"/>
      <c r="E141" s="26"/>
      <c r="F141" s="27"/>
      <c r="G141" s="29"/>
      <c r="H141" s="28"/>
      <c r="I141" s="28"/>
      <c r="J141" s="28"/>
      <c r="K141" s="28"/>
      <c r="L141" s="310"/>
      <c r="M141" s="311"/>
      <c r="N141" s="312"/>
      <c r="O141" s="28">
        <v>0</v>
      </c>
      <c r="P141" s="28"/>
      <c r="Q141" s="28"/>
      <c r="R141" s="28"/>
      <c r="S141" s="116">
        <f t="shared" si="4"/>
        <v>0</v>
      </c>
      <c r="T141" s="28"/>
    </row>
    <row r="142" spans="1:47" ht="30" customHeight="1" x14ac:dyDescent="0.25">
      <c r="A142" s="71">
        <v>0.5</v>
      </c>
      <c r="B142" s="72" t="s">
        <v>212</v>
      </c>
      <c r="C142" s="24"/>
      <c r="D142" s="24"/>
      <c r="E142" s="26"/>
      <c r="F142" s="27"/>
      <c r="G142" s="29"/>
      <c r="H142" s="28"/>
      <c r="I142" s="28"/>
      <c r="J142" s="28"/>
      <c r="K142" s="28"/>
      <c r="L142" s="310"/>
      <c r="M142" s="311"/>
      <c r="N142" s="312"/>
      <c r="O142" s="28">
        <v>0</v>
      </c>
      <c r="P142" s="28"/>
      <c r="Q142" s="28"/>
      <c r="R142" s="28"/>
      <c r="S142" s="116">
        <f t="shared" si="4"/>
        <v>0</v>
      </c>
      <c r="T142" s="28"/>
    </row>
    <row r="143" spans="1:47" ht="30" customHeight="1" x14ac:dyDescent="0.25">
      <c r="A143" s="71">
        <v>1</v>
      </c>
      <c r="B143" s="78" t="s">
        <v>156</v>
      </c>
      <c r="C143" s="24">
        <v>-20769.509999999998</v>
      </c>
      <c r="D143" s="24">
        <v>14365866.560000001</v>
      </c>
      <c r="E143" s="30">
        <v>621062.06000000006</v>
      </c>
      <c r="F143" s="24">
        <v>677153.69</v>
      </c>
      <c r="G143" s="28" t="s">
        <v>323</v>
      </c>
      <c r="H143" s="28" t="s">
        <v>323</v>
      </c>
      <c r="I143" s="28">
        <v>0</v>
      </c>
      <c r="J143" s="28" t="s">
        <v>323</v>
      </c>
      <c r="K143" s="28" t="s">
        <v>323</v>
      </c>
      <c r="L143" s="310"/>
      <c r="M143" s="311"/>
      <c r="N143" s="312"/>
      <c r="O143" s="28">
        <v>961804.57</v>
      </c>
      <c r="P143" s="28"/>
      <c r="Q143" s="28"/>
      <c r="R143" s="28"/>
      <c r="S143" s="116">
        <f t="shared" si="4"/>
        <v>16605117.370000001</v>
      </c>
      <c r="T143" s="28">
        <v>-2510488.85</v>
      </c>
    </row>
    <row r="144" spans="1:47" ht="30" customHeight="1" x14ac:dyDescent="0.25">
      <c r="A144" s="71">
        <v>2.1</v>
      </c>
      <c r="B144" s="72" t="s">
        <v>157</v>
      </c>
      <c r="C144" s="24">
        <v>0</v>
      </c>
      <c r="D144" s="24">
        <v>569848.86</v>
      </c>
      <c r="E144" s="30">
        <v>30764.5</v>
      </c>
      <c r="F144" s="24">
        <v>25725.18</v>
      </c>
      <c r="G144" s="28" t="s">
        <v>323</v>
      </c>
      <c r="H144" s="28" t="s">
        <v>323</v>
      </c>
      <c r="I144" s="28">
        <v>0</v>
      </c>
      <c r="J144" s="28" t="s">
        <v>323</v>
      </c>
      <c r="K144" s="28" t="s">
        <v>323</v>
      </c>
      <c r="L144" s="310"/>
      <c r="M144" s="311"/>
      <c r="N144" s="312"/>
      <c r="O144" s="28">
        <v>42516.160000000003</v>
      </c>
      <c r="P144" s="28"/>
      <c r="Q144" s="28"/>
      <c r="R144" s="28"/>
      <c r="S144" s="116">
        <f t="shared" si="4"/>
        <v>668854.70000000007</v>
      </c>
      <c r="T144" s="24">
        <v>-98487.56</v>
      </c>
    </row>
    <row r="145" spans="1:20" ht="30" customHeight="1" x14ac:dyDescent="0.25">
      <c r="A145" s="71">
        <v>2.2000000000000002</v>
      </c>
      <c r="B145" s="72" t="s">
        <v>158</v>
      </c>
      <c r="C145" s="24">
        <v>-166874.32999999999</v>
      </c>
      <c r="D145" s="24">
        <v>5216135.2300000004</v>
      </c>
      <c r="E145" s="30">
        <v>241664.59</v>
      </c>
      <c r="F145" s="24">
        <v>264489.63</v>
      </c>
      <c r="G145" s="28" t="s">
        <v>323</v>
      </c>
      <c r="H145" s="28" t="s">
        <v>323</v>
      </c>
      <c r="I145" s="28">
        <v>0</v>
      </c>
      <c r="J145" s="28">
        <v>1019725.23</v>
      </c>
      <c r="K145" s="28">
        <v>0</v>
      </c>
      <c r="L145" s="310"/>
      <c r="M145" s="311"/>
      <c r="N145" s="312"/>
      <c r="O145" s="28">
        <v>493673.46</v>
      </c>
      <c r="P145" s="28"/>
      <c r="Q145" s="28"/>
      <c r="R145" s="28"/>
      <c r="S145" s="116">
        <f>SUM(C145:R145)</f>
        <v>7068813.8099999996</v>
      </c>
      <c r="T145" s="24">
        <v>-845897.52</v>
      </c>
    </row>
    <row r="146" spans="1:20" ht="30" customHeight="1" x14ac:dyDescent="0.25">
      <c r="A146" s="71">
        <v>2.2999999999999998</v>
      </c>
      <c r="B146" s="72" t="s">
        <v>159</v>
      </c>
      <c r="C146" s="24">
        <v>-117789.17</v>
      </c>
      <c r="D146" s="24">
        <v>1783022.49</v>
      </c>
      <c r="E146" s="30">
        <v>54124.86</v>
      </c>
      <c r="F146" s="24">
        <v>144812.01</v>
      </c>
      <c r="G146" s="28" t="s">
        <v>323</v>
      </c>
      <c r="H146" s="28" t="s">
        <v>323</v>
      </c>
      <c r="I146" s="28">
        <v>0</v>
      </c>
      <c r="J146" s="28">
        <v>27531.43</v>
      </c>
      <c r="K146" s="28">
        <v>0</v>
      </c>
      <c r="L146" s="310"/>
      <c r="M146" s="311"/>
      <c r="N146" s="312"/>
      <c r="O146" s="28">
        <v>202908.95</v>
      </c>
      <c r="P146" s="28"/>
      <c r="Q146" s="28"/>
      <c r="R146" s="28"/>
      <c r="S146" s="116">
        <f t="shared" si="4"/>
        <v>2094610.57</v>
      </c>
      <c r="T146" s="24">
        <v>-236888.89</v>
      </c>
    </row>
    <row r="147" spans="1:20" ht="30" customHeight="1" x14ac:dyDescent="0.25">
      <c r="A147" s="71">
        <v>2.4</v>
      </c>
      <c r="B147" s="72" t="s">
        <v>160</v>
      </c>
      <c r="C147" s="24">
        <v>0</v>
      </c>
      <c r="D147" s="24">
        <v>183970.88</v>
      </c>
      <c r="E147" s="30">
        <v>9991.89</v>
      </c>
      <c r="F147" s="24">
        <v>8313.1</v>
      </c>
      <c r="G147" s="28" t="s">
        <v>323</v>
      </c>
      <c r="H147" s="28" t="s">
        <v>323</v>
      </c>
      <c r="I147" s="28">
        <v>0</v>
      </c>
      <c r="J147" s="28" t="s">
        <v>323</v>
      </c>
      <c r="K147" s="28" t="s">
        <v>323</v>
      </c>
      <c r="L147" s="310"/>
      <c r="M147" s="311"/>
      <c r="N147" s="312"/>
      <c r="O147" s="28">
        <v>13864.84</v>
      </c>
      <c r="P147" s="28"/>
      <c r="Q147" s="28"/>
      <c r="R147" s="28"/>
      <c r="S147" s="116">
        <f t="shared" si="4"/>
        <v>216140.71000000002</v>
      </c>
      <c r="T147" s="24">
        <v>-31985.71</v>
      </c>
    </row>
    <row r="148" spans="1:20" ht="30" customHeight="1" x14ac:dyDescent="0.25">
      <c r="A148" s="71">
        <v>2.5</v>
      </c>
      <c r="B148" s="72" t="s">
        <v>161</v>
      </c>
      <c r="C148" s="24">
        <v>-8212.8700000000008</v>
      </c>
      <c r="D148" s="24">
        <v>2455069.0299999998</v>
      </c>
      <c r="E148" s="30">
        <v>36951.589999999997</v>
      </c>
      <c r="F148" s="24">
        <v>156768.23000000001</v>
      </c>
      <c r="G148" s="28" t="s">
        <v>323</v>
      </c>
      <c r="H148" s="28" t="s">
        <v>323</v>
      </c>
      <c r="I148" s="28">
        <v>0</v>
      </c>
      <c r="J148" s="28" t="s">
        <v>323</v>
      </c>
      <c r="K148" s="28" t="s">
        <v>323</v>
      </c>
      <c r="L148" s="310"/>
      <c r="M148" s="311"/>
      <c r="N148" s="312"/>
      <c r="O148" s="28">
        <v>63866.559999999998</v>
      </c>
      <c r="P148" s="28"/>
      <c r="Q148" s="28"/>
      <c r="R148" s="28"/>
      <c r="S148" s="116">
        <f t="shared" si="4"/>
        <v>2704442.5399999996</v>
      </c>
      <c r="T148" s="24">
        <v>-162259.31</v>
      </c>
    </row>
    <row r="149" spans="1:20" ht="30" customHeight="1" x14ac:dyDescent="0.25">
      <c r="A149" s="71">
        <v>2.6</v>
      </c>
      <c r="B149" s="72" t="s">
        <v>162</v>
      </c>
      <c r="C149" s="24">
        <v>-140462.07999999999</v>
      </c>
      <c r="D149" s="24">
        <v>1183134.31</v>
      </c>
      <c r="E149" s="30">
        <v>2216.17</v>
      </c>
      <c r="F149" s="24">
        <v>0</v>
      </c>
      <c r="G149" s="28" t="s">
        <v>323</v>
      </c>
      <c r="H149" s="28" t="s">
        <v>323</v>
      </c>
      <c r="I149" s="28">
        <v>0</v>
      </c>
      <c r="J149" s="28">
        <v>295564.48</v>
      </c>
      <c r="K149" s="28">
        <v>0</v>
      </c>
      <c r="L149" s="310"/>
      <c r="M149" s="311"/>
      <c r="N149" s="312"/>
      <c r="O149" s="28">
        <v>153348.93</v>
      </c>
      <c r="P149" s="28"/>
      <c r="Q149" s="28"/>
      <c r="R149" s="28"/>
      <c r="S149" s="116">
        <f t="shared" si="4"/>
        <v>1493801.81</v>
      </c>
      <c r="T149" s="24">
        <v>-100329.19</v>
      </c>
    </row>
    <row r="150" spans="1:20" ht="30" customHeight="1" x14ac:dyDescent="0.25">
      <c r="A150" s="71">
        <v>2.7</v>
      </c>
      <c r="B150" s="72" t="s">
        <v>163</v>
      </c>
      <c r="C150" s="24">
        <v>0</v>
      </c>
      <c r="D150" s="24">
        <v>1058599.44</v>
      </c>
      <c r="E150" s="30">
        <v>42005.23</v>
      </c>
      <c r="F150" s="24">
        <v>59400.77</v>
      </c>
      <c r="G150" s="28" t="s">
        <v>323</v>
      </c>
      <c r="H150" s="28" t="s">
        <v>323</v>
      </c>
      <c r="I150" s="28">
        <v>0</v>
      </c>
      <c r="J150" s="28" t="s">
        <v>323</v>
      </c>
      <c r="K150" s="28" t="s">
        <v>323</v>
      </c>
      <c r="L150" s="310"/>
      <c r="M150" s="311"/>
      <c r="N150" s="312"/>
      <c r="O150" s="28">
        <v>63282.58</v>
      </c>
      <c r="P150" s="28"/>
      <c r="Q150" s="28"/>
      <c r="R150" s="28"/>
      <c r="S150" s="116">
        <f t="shared" si="4"/>
        <v>1223288.02</v>
      </c>
      <c r="T150" s="24">
        <v>-154718.79</v>
      </c>
    </row>
    <row r="151" spans="1:20" ht="30" customHeight="1" x14ac:dyDescent="0.25">
      <c r="A151" s="71">
        <v>2.8</v>
      </c>
      <c r="B151" s="72" t="s">
        <v>164</v>
      </c>
      <c r="C151" s="24">
        <v>-48398.99</v>
      </c>
      <c r="D151" s="24">
        <v>21712.58</v>
      </c>
      <c r="E151" s="30">
        <v>131.41999999999999</v>
      </c>
      <c r="F151" s="24">
        <v>0</v>
      </c>
      <c r="G151" s="28" t="s">
        <v>323</v>
      </c>
      <c r="H151" s="28" t="s">
        <v>323</v>
      </c>
      <c r="I151" s="28">
        <v>0</v>
      </c>
      <c r="J151" s="28">
        <v>22082.639999999999</v>
      </c>
      <c r="K151" s="28">
        <v>0</v>
      </c>
      <c r="L151" s="310"/>
      <c r="M151" s="311"/>
      <c r="N151" s="312"/>
      <c r="O151" s="28">
        <v>48637.64</v>
      </c>
      <c r="P151" s="28"/>
      <c r="Q151" s="28"/>
      <c r="R151" s="28"/>
      <c r="S151" s="116">
        <f t="shared" si="4"/>
        <v>44165.29</v>
      </c>
      <c r="T151" s="24">
        <v>-40536.75</v>
      </c>
    </row>
    <row r="152" spans="1:20" ht="30" customHeight="1" x14ac:dyDescent="0.25">
      <c r="A152" s="71">
        <v>3</v>
      </c>
      <c r="B152" s="78" t="s">
        <v>165</v>
      </c>
      <c r="C152" s="24">
        <v>0</v>
      </c>
      <c r="D152" s="24">
        <v>160740.04999999999</v>
      </c>
      <c r="E152" s="24">
        <v>303.64999999999998</v>
      </c>
      <c r="F152" s="24">
        <v>20852.330000000002</v>
      </c>
      <c r="G152" s="28" t="s">
        <v>323</v>
      </c>
      <c r="H152" s="28" t="s">
        <v>323</v>
      </c>
      <c r="I152" s="28">
        <v>0</v>
      </c>
      <c r="J152" s="28">
        <v>586186.44999999995</v>
      </c>
      <c r="K152" s="28">
        <v>0</v>
      </c>
      <c r="L152" s="310"/>
      <c r="M152" s="311"/>
      <c r="N152" s="312"/>
      <c r="O152" s="28">
        <v>43899.31</v>
      </c>
      <c r="P152" s="28"/>
      <c r="Q152" s="28"/>
      <c r="R152" s="28"/>
      <c r="S152" s="116">
        <f t="shared" ref="S152" si="5">SUM(C152:R152)</f>
        <v>811981.79</v>
      </c>
      <c r="T152" s="24">
        <v>-111208.22</v>
      </c>
    </row>
    <row r="153" spans="1:20" ht="30" customHeight="1" x14ac:dyDescent="0.25">
      <c r="A153" s="71">
        <v>4</v>
      </c>
      <c r="B153" s="78" t="s">
        <v>213</v>
      </c>
      <c r="C153" s="24" t="s">
        <v>323</v>
      </c>
      <c r="D153" s="24" t="s">
        <v>323</v>
      </c>
      <c r="E153" s="30" t="s">
        <v>323</v>
      </c>
      <c r="F153" s="24" t="s">
        <v>323</v>
      </c>
      <c r="G153" s="28" t="s">
        <v>323</v>
      </c>
      <c r="H153" s="28" t="s">
        <v>323</v>
      </c>
      <c r="I153" s="28" t="s">
        <v>323</v>
      </c>
      <c r="J153" s="28" t="s">
        <v>323</v>
      </c>
      <c r="K153" s="28" t="s">
        <v>323</v>
      </c>
      <c r="L153" s="313"/>
      <c r="M153" s="314"/>
      <c r="N153" s="315"/>
      <c r="O153" s="28" t="s">
        <v>323</v>
      </c>
      <c r="P153" s="28"/>
      <c r="Q153" s="28"/>
      <c r="R153" s="28"/>
      <c r="S153" s="116">
        <f t="shared" si="4"/>
        <v>0</v>
      </c>
      <c r="T153" s="27" t="s">
        <v>323</v>
      </c>
    </row>
    <row r="154" spans="1:20" ht="30" customHeight="1" x14ac:dyDescent="0.25">
      <c r="A154" s="71">
        <v>5</v>
      </c>
      <c r="B154" s="78" t="s">
        <v>167</v>
      </c>
      <c r="C154" s="24">
        <v>-2447.14</v>
      </c>
      <c r="D154" s="24">
        <v>421244.83</v>
      </c>
      <c r="E154" s="30">
        <v>5663.31</v>
      </c>
      <c r="F154" s="24">
        <v>9294.06</v>
      </c>
      <c r="G154" s="28">
        <v>2227645.8199999998</v>
      </c>
      <c r="H154" s="28" t="s">
        <v>323</v>
      </c>
      <c r="I154" s="28">
        <v>0</v>
      </c>
      <c r="J154" s="28">
        <v>577696.92000000004</v>
      </c>
      <c r="K154" s="28">
        <v>0</v>
      </c>
      <c r="L154" s="21">
        <v>9663671.3499999996</v>
      </c>
      <c r="M154" s="21">
        <v>6087640.54</v>
      </c>
      <c r="N154" s="21">
        <v>11.3</v>
      </c>
      <c r="O154" s="28">
        <v>43125.25</v>
      </c>
      <c r="P154" s="28"/>
      <c r="Q154" s="28"/>
      <c r="R154" s="28"/>
      <c r="S154" s="116">
        <f t="shared" ref="S154:S157" si="6">SUM(C154:R154)</f>
        <v>19033546.239999998</v>
      </c>
      <c r="T154" s="27">
        <v>-80705.279999999999</v>
      </c>
    </row>
    <row r="155" spans="1:20" ht="30" customHeight="1" x14ac:dyDescent="0.25">
      <c r="A155" s="71">
        <v>6</v>
      </c>
      <c r="B155" s="78" t="s">
        <v>168</v>
      </c>
      <c r="C155" s="24" t="s">
        <v>323</v>
      </c>
      <c r="D155" s="24" t="s">
        <v>323</v>
      </c>
      <c r="E155" s="30" t="s">
        <v>323</v>
      </c>
      <c r="F155" s="24" t="s">
        <v>323</v>
      </c>
      <c r="G155" s="28" t="s">
        <v>323</v>
      </c>
      <c r="H155" s="28" t="s">
        <v>323</v>
      </c>
      <c r="I155" s="28" t="s">
        <v>323</v>
      </c>
      <c r="J155" s="28" t="s">
        <v>323</v>
      </c>
      <c r="K155" s="28" t="s">
        <v>323</v>
      </c>
      <c r="L155" s="421"/>
      <c r="M155" s="422"/>
      <c r="N155" s="423"/>
      <c r="O155" s="28" t="s">
        <v>323</v>
      </c>
      <c r="P155" s="28"/>
      <c r="Q155" s="28"/>
      <c r="R155" s="28"/>
      <c r="S155" s="116">
        <f t="shared" si="6"/>
        <v>0</v>
      </c>
      <c r="T155" s="24" t="s">
        <v>323</v>
      </c>
    </row>
    <row r="156" spans="1:20" ht="30" customHeight="1" x14ac:dyDescent="0.25">
      <c r="A156" s="71">
        <v>7</v>
      </c>
      <c r="B156" s="78" t="s">
        <v>169</v>
      </c>
      <c r="C156" s="24" t="s">
        <v>323</v>
      </c>
      <c r="D156" s="24" t="s">
        <v>323</v>
      </c>
      <c r="E156" s="30" t="s">
        <v>323</v>
      </c>
      <c r="F156" s="24" t="s">
        <v>323</v>
      </c>
      <c r="G156" s="28" t="s">
        <v>323</v>
      </c>
      <c r="H156" s="28" t="s">
        <v>323</v>
      </c>
      <c r="I156" s="28" t="s">
        <v>323</v>
      </c>
      <c r="J156" s="28" t="s">
        <v>323</v>
      </c>
      <c r="K156" s="28" t="s">
        <v>323</v>
      </c>
      <c r="L156" s="424"/>
      <c r="M156" s="425"/>
      <c r="N156" s="426"/>
      <c r="O156" s="28" t="s">
        <v>323</v>
      </c>
      <c r="P156" s="28"/>
      <c r="Q156" s="28"/>
      <c r="R156" s="28"/>
      <c r="S156" s="116">
        <f t="shared" si="6"/>
        <v>0</v>
      </c>
      <c r="T156" s="24" t="s">
        <v>323</v>
      </c>
    </row>
    <row r="157" spans="1:20" ht="30" customHeight="1" x14ac:dyDescent="0.25">
      <c r="A157" s="71">
        <v>8</v>
      </c>
      <c r="B157" s="78" t="s">
        <v>170</v>
      </c>
      <c r="C157" s="24">
        <v>0</v>
      </c>
      <c r="D157" s="24">
        <v>355643.53</v>
      </c>
      <c r="E157" s="30">
        <v>26544.26</v>
      </c>
      <c r="F157" s="24">
        <v>0</v>
      </c>
      <c r="G157" s="28" t="s">
        <v>323</v>
      </c>
      <c r="H157" s="28" t="s">
        <v>323</v>
      </c>
      <c r="I157" s="28">
        <v>0</v>
      </c>
      <c r="J157" s="28" t="s">
        <v>323</v>
      </c>
      <c r="K157" s="28" t="s">
        <v>323</v>
      </c>
      <c r="L157" s="427"/>
      <c r="M157" s="428"/>
      <c r="N157" s="429"/>
      <c r="O157" s="28">
        <v>12811.27</v>
      </c>
      <c r="P157" s="28"/>
      <c r="Q157" s="28"/>
      <c r="R157" s="28"/>
      <c r="S157" s="116">
        <f t="shared" si="6"/>
        <v>394999.06000000006</v>
      </c>
      <c r="T157" s="24">
        <v>-103546.79</v>
      </c>
    </row>
    <row r="158" spans="1:20" ht="30" customHeight="1" x14ac:dyDescent="0.25">
      <c r="A158" s="294" t="s">
        <v>217</v>
      </c>
      <c r="B158" s="295"/>
      <c r="C158" s="291"/>
      <c r="D158" s="292"/>
      <c r="E158" s="293"/>
      <c r="F158" s="24"/>
      <c r="G158" s="338"/>
      <c r="H158" s="339"/>
      <c r="I158" s="339"/>
      <c r="J158" s="339"/>
      <c r="K158" s="339"/>
      <c r="L158" s="339"/>
      <c r="M158" s="339"/>
      <c r="N158" s="339"/>
      <c r="O158" s="339"/>
      <c r="P158" s="339"/>
      <c r="Q158" s="339"/>
      <c r="R158" s="340"/>
      <c r="S158" s="116">
        <f>F158</f>
        <v>0</v>
      </c>
      <c r="T158" s="134"/>
    </row>
    <row r="159" spans="1:20" ht="27" customHeight="1" x14ac:dyDescent="0.25">
      <c r="A159" s="259" t="s">
        <v>111</v>
      </c>
      <c r="B159" s="260"/>
      <c r="C159" s="112">
        <f>SUM(C140:C157)</f>
        <v>-504954.08999999997</v>
      </c>
      <c r="D159" s="112">
        <f t="shared" ref="D159:K159" si="7">SUM(D140:D157)</f>
        <v>27774987.789999995</v>
      </c>
      <c r="E159" s="113">
        <f t="shared" si="7"/>
        <v>1071423.53</v>
      </c>
      <c r="F159" s="112">
        <f>SUM(F140:F158)</f>
        <v>1366809.0000000002</v>
      </c>
      <c r="G159" s="112">
        <f>SUM(G140:G157)</f>
        <v>2227645.8199999998</v>
      </c>
      <c r="H159" s="112">
        <f t="shared" si="7"/>
        <v>0</v>
      </c>
      <c r="I159" s="112">
        <f t="shared" si="7"/>
        <v>0</v>
      </c>
      <c r="J159" s="112">
        <f t="shared" si="7"/>
        <v>2528787.15</v>
      </c>
      <c r="K159" s="112">
        <f t="shared" si="7"/>
        <v>0</v>
      </c>
      <c r="L159" s="412">
        <f>L154+M154</f>
        <v>15751311.890000001</v>
      </c>
      <c r="M159" s="413"/>
      <c r="N159" s="112">
        <f>N154</f>
        <v>11.3</v>
      </c>
      <c r="O159" s="112">
        <f>SUM(O138:O157)</f>
        <v>2774739.5200000005</v>
      </c>
      <c r="P159" s="112">
        <f t="shared" ref="P159:R159" si="8">SUM(P138:P157)</f>
        <v>0</v>
      </c>
      <c r="Q159" s="112">
        <f t="shared" si="8"/>
        <v>0</v>
      </c>
      <c r="R159" s="112">
        <f t="shared" si="8"/>
        <v>0</v>
      </c>
      <c r="S159" s="112">
        <f>SUM(S138:S158)</f>
        <v>52990761.909999996</v>
      </c>
      <c r="T159" s="112">
        <f>SUM(T138:T157)</f>
        <v>-4477052.8600000003</v>
      </c>
    </row>
    <row r="160" spans="1:20" ht="27" customHeight="1" x14ac:dyDescent="0.25">
      <c r="A160" s="259" t="s">
        <v>232</v>
      </c>
      <c r="B160" s="260"/>
      <c r="C160" s="114">
        <f t="shared" ref="C160:K160" si="9">C159/$C$6</f>
        <v>-11.837043939351316</v>
      </c>
      <c r="D160" s="114">
        <f t="shared" si="9"/>
        <v>651.09632221253275</v>
      </c>
      <c r="E160" s="114">
        <f t="shared" si="9"/>
        <v>25.1161197689574</v>
      </c>
      <c r="F160" s="114">
        <f t="shared" si="9"/>
        <v>32.040493403471267</v>
      </c>
      <c r="G160" s="114">
        <f t="shared" si="9"/>
        <v>52.220076982943723</v>
      </c>
      <c r="H160" s="114">
        <f t="shared" si="9"/>
        <v>0</v>
      </c>
      <c r="I160" s="114">
        <f t="shared" si="9"/>
        <v>0</v>
      </c>
      <c r="J160" s="114">
        <f t="shared" si="9"/>
        <v>59.279378463529206</v>
      </c>
      <c r="K160" s="114">
        <f t="shared" si="9"/>
        <v>0</v>
      </c>
      <c r="L160" s="414">
        <f>L159/$C$6</f>
        <v>369.23945094564311</v>
      </c>
      <c r="M160" s="415"/>
      <c r="N160" s="114">
        <f t="shared" ref="N160" si="10">N159/$C$6</f>
        <v>2.6489258957120221E-4</v>
      </c>
      <c r="O160" s="114">
        <f t="shared" ref="O160" si="11">O159/$C$6</f>
        <v>65.044950162686249</v>
      </c>
      <c r="P160" s="114">
        <f t="shared" ref="P160" si="12">P159/$C$6</f>
        <v>0</v>
      </c>
      <c r="Q160" s="114">
        <f t="shared" ref="Q160" si="13">Q159/$C$6</f>
        <v>0</v>
      </c>
      <c r="R160" s="114">
        <f t="shared" ref="R160" si="14">R159/$C$6</f>
        <v>0</v>
      </c>
      <c r="S160" s="114">
        <f t="shared" ref="S160" si="15">S159/$C$6</f>
        <v>1242.2000128930019</v>
      </c>
      <c r="T160" s="114">
        <f t="shared" ref="T160" si="16">T159/$C$6</f>
        <v>-104.95027661350062</v>
      </c>
    </row>
    <row r="161" spans="1:47" ht="15.75" customHeight="1" x14ac:dyDescent="0.25">
      <c r="A161" s="416" t="s">
        <v>218</v>
      </c>
      <c r="B161" s="417"/>
      <c r="C161" s="417"/>
      <c r="D161" s="417"/>
      <c r="E161" s="417"/>
      <c r="F161" s="417"/>
      <c r="G161" s="417"/>
      <c r="H161" s="417"/>
      <c r="I161" s="417"/>
      <c r="J161" s="417"/>
      <c r="K161" s="417"/>
      <c r="L161" s="417"/>
      <c r="M161" s="417"/>
      <c r="N161" s="417"/>
      <c r="O161" s="417"/>
      <c r="P161" s="417"/>
      <c r="Q161" s="417"/>
      <c r="R161" s="417"/>
      <c r="S161" s="417"/>
      <c r="T161" s="417"/>
    </row>
    <row r="162" spans="1:47" ht="15" customHeight="1" x14ac:dyDescent="0.25">
      <c r="A162" s="81" t="s">
        <v>219</v>
      </c>
      <c r="B162" s="81"/>
      <c r="C162" s="81"/>
      <c r="D162" s="81"/>
      <c r="E162" s="81"/>
      <c r="F162" s="81"/>
      <c r="G162" s="81"/>
      <c r="H162" s="81"/>
      <c r="I162" s="81"/>
      <c r="J162" s="81"/>
      <c r="K162" s="81"/>
      <c r="L162" s="81"/>
      <c r="M162" s="81"/>
      <c r="N162" s="81"/>
      <c r="O162" s="81"/>
      <c r="P162" s="133"/>
      <c r="Q162" s="133"/>
      <c r="R162" s="133"/>
      <c r="S162" s="133"/>
      <c r="T162" s="133"/>
    </row>
    <row r="163" spans="1:47" s="85" customFormat="1" ht="37.5" customHeight="1" x14ac:dyDescent="0.25">
      <c r="A163" s="133"/>
      <c r="B163" s="133"/>
      <c r="C163" s="133"/>
      <c r="D163" s="133"/>
      <c r="E163" s="133"/>
      <c r="F163" s="133"/>
      <c r="G163" s="133"/>
      <c r="H163" s="133"/>
      <c r="I163" s="133"/>
      <c r="J163" s="133"/>
      <c r="K163" s="133"/>
      <c r="L163" s="133"/>
      <c r="M163" s="133"/>
      <c r="N163" s="133"/>
      <c r="O163" s="133"/>
      <c r="P163" s="133"/>
      <c r="Q163" s="133"/>
      <c r="R163" s="133"/>
      <c r="S163" s="133"/>
      <c r="T163" s="133"/>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row>
    <row r="164" spans="1:47" ht="12.75" customHeight="1" x14ac:dyDescent="0.25">
      <c r="A164" s="133"/>
      <c r="B164" s="133"/>
      <c r="C164" s="133"/>
      <c r="D164" s="133"/>
      <c r="E164" s="133"/>
      <c r="F164" s="133"/>
      <c r="G164" s="133"/>
      <c r="H164" s="133"/>
      <c r="I164" s="133"/>
      <c r="J164" s="133"/>
      <c r="K164" s="133"/>
      <c r="L164" s="133"/>
      <c r="M164" s="133"/>
      <c r="N164" s="133"/>
      <c r="O164" s="133"/>
      <c r="P164" s="133"/>
      <c r="Q164" s="133"/>
      <c r="R164" s="133"/>
      <c r="S164" s="133"/>
      <c r="T164" s="133"/>
    </row>
    <row r="165" spans="1:47" ht="65.25" customHeight="1" x14ac:dyDescent="0.25">
      <c r="A165" s="133"/>
      <c r="B165" s="133"/>
      <c r="C165" s="133"/>
      <c r="D165" s="133"/>
      <c r="E165" s="133"/>
      <c r="F165" s="133"/>
      <c r="G165" s="133"/>
      <c r="H165" s="133"/>
      <c r="I165" s="133"/>
      <c r="J165" s="133"/>
      <c r="K165" s="133"/>
      <c r="L165" s="133"/>
      <c r="M165" s="133"/>
      <c r="N165" s="133"/>
      <c r="O165" s="133"/>
      <c r="P165" s="133"/>
      <c r="Q165" s="133"/>
      <c r="R165" s="133"/>
      <c r="S165" s="133"/>
      <c r="T165" s="133"/>
      <c r="U165" s="84"/>
    </row>
    <row r="166" spans="1:47" ht="12.75" customHeight="1" x14ac:dyDescent="0.25">
      <c r="A166" s="133"/>
      <c r="B166" s="133"/>
      <c r="C166" s="133"/>
      <c r="D166" s="133"/>
      <c r="E166" s="133"/>
      <c r="F166" s="133"/>
      <c r="G166" s="133"/>
      <c r="H166" s="133"/>
      <c r="I166" s="133"/>
      <c r="J166" s="133"/>
      <c r="K166" s="133"/>
      <c r="L166" s="133"/>
      <c r="M166" s="133"/>
      <c r="N166" s="133"/>
      <c r="O166" s="133"/>
      <c r="P166" s="133"/>
      <c r="Q166" s="133"/>
      <c r="R166" s="133"/>
      <c r="S166" s="133"/>
      <c r="T166" s="133"/>
    </row>
    <row r="167" spans="1:47" ht="26.7" customHeight="1" x14ac:dyDescent="0.25">
      <c r="A167" s="133"/>
      <c r="B167" s="133"/>
      <c r="C167" s="133"/>
      <c r="D167" s="133"/>
      <c r="E167" s="133"/>
      <c r="F167" s="133"/>
      <c r="G167" s="133"/>
      <c r="H167" s="133"/>
      <c r="I167" s="133"/>
      <c r="J167" s="133"/>
      <c r="K167" s="133"/>
      <c r="L167" s="133"/>
      <c r="M167" s="133"/>
      <c r="N167" s="133"/>
      <c r="O167" s="133"/>
      <c r="P167" s="133"/>
      <c r="Q167" s="133"/>
      <c r="R167" s="133"/>
      <c r="S167" s="133"/>
      <c r="T167" s="133"/>
      <c r="U167" s="84"/>
    </row>
    <row r="168" spans="1:47" ht="25.5" customHeight="1" x14ac:dyDescent="0.25">
      <c r="A168" s="133"/>
      <c r="B168" s="133"/>
      <c r="C168" s="133"/>
      <c r="D168" s="133"/>
      <c r="E168" s="133"/>
      <c r="F168" s="133"/>
      <c r="G168" s="133"/>
      <c r="H168" s="133"/>
      <c r="I168" s="133"/>
      <c r="J168" s="133"/>
      <c r="K168" s="133"/>
      <c r="L168" s="133"/>
      <c r="M168" s="133"/>
      <c r="N168" s="133"/>
      <c r="O168" s="133"/>
      <c r="P168" s="133"/>
      <c r="Q168" s="133"/>
      <c r="R168" s="133"/>
      <c r="S168" s="133"/>
      <c r="T168" s="133"/>
    </row>
    <row r="169" spans="1:47" ht="29.7" customHeight="1" x14ac:dyDescent="0.25">
      <c r="A169" s="133"/>
      <c r="B169" s="133"/>
      <c r="C169" s="133"/>
      <c r="D169" s="133"/>
      <c r="E169" s="133"/>
      <c r="F169" s="133"/>
      <c r="G169" s="133"/>
      <c r="H169" s="133"/>
      <c r="I169" s="133"/>
      <c r="J169" s="133"/>
      <c r="K169" s="133"/>
      <c r="L169" s="133"/>
      <c r="M169" s="133"/>
      <c r="N169" s="133"/>
      <c r="O169" s="133"/>
      <c r="P169" s="133"/>
      <c r="Q169" s="133"/>
      <c r="R169" s="133"/>
      <c r="S169" s="133"/>
      <c r="T169" s="133"/>
      <c r="U169" s="84"/>
    </row>
    <row r="170" spans="1:47" ht="29.25" customHeight="1" x14ac:dyDescent="0.25">
      <c r="A170" s="133"/>
      <c r="B170" s="133"/>
      <c r="C170" s="133"/>
      <c r="D170" s="133"/>
      <c r="E170" s="133"/>
      <c r="F170" s="133"/>
      <c r="G170" s="133"/>
      <c r="H170" s="133"/>
      <c r="I170" s="133"/>
      <c r="J170" s="133"/>
      <c r="K170" s="133"/>
      <c r="L170" s="133"/>
      <c r="M170" s="133"/>
      <c r="N170" s="133"/>
      <c r="O170" s="133"/>
      <c r="P170" s="133"/>
      <c r="Q170" s="133"/>
      <c r="R170" s="133"/>
      <c r="S170" s="133"/>
      <c r="T170" s="133"/>
    </row>
    <row r="171" spans="1:47" ht="33" customHeight="1" x14ac:dyDescent="0.25">
      <c r="A171" s="133"/>
      <c r="B171" s="133"/>
      <c r="C171" s="133"/>
      <c r="D171" s="133"/>
      <c r="E171" s="133"/>
      <c r="F171" s="133"/>
      <c r="G171" s="133"/>
      <c r="H171" s="133"/>
      <c r="I171" s="133"/>
      <c r="J171" s="133"/>
      <c r="K171" s="133"/>
      <c r="L171" s="133"/>
      <c r="M171" s="133"/>
      <c r="N171" s="133"/>
      <c r="O171" s="133"/>
      <c r="P171" s="133"/>
      <c r="Q171" s="133"/>
      <c r="R171" s="133"/>
      <c r="S171" s="133"/>
      <c r="T171" s="133"/>
      <c r="U171" s="84"/>
    </row>
    <row r="172" spans="1:47" ht="33" customHeight="1" x14ac:dyDescent="0.25">
      <c r="A172" s="133"/>
      <c r="B172" s="133"/>
      <c r="C172" s="133"/>
      <c r="D172" s="133"/>
      <c r="E172" s="133"/>
      <c r="F172" s="133"/>
      <c r="G172" s="133"/>
      <c r="H172" s="133"/>
      <c r="I172" s="133"/>
      <c r="J172" s="133"/>
      <c r="K172" s="133"/>
      <c r="L172" s="133"/>
      <c r="M172" s="133"/>
      <c r="N172" s="133"/>
      <c r="O172" s="133"/>
      <c r="P172" s="133"/>
      <c r="Q172" s="133"/>
      <c r="R172" s="133"/>
      <c r="S172" s="133"/>
      <c r="T172" s="133"/>
    </row>
    <row r="173" spans="1:47" ht="33.450000000000003" customHeight="1" x14ac:dyDescent="0.25">
      <c r="A173" s="133"/>
      <c r="B173" s="133"/>
      <c r="C173" s="133"/>
      <c r="D173" s="133"/>
      <c r="E173" s="133"/>
      <c r="F173" s="133"/>
      <c r="G173" s="133"/>
      <c r="H173" s="133"/>
      <c r="I173" s="133"/>
      <c r="J173" s="133"/>
      <c r="K173" s="133"/>
      <c r="L173" s="133"/>
      <c r="M173" s="133"/>
      <c r="N173" s="133"/>
      <c r="O173" s="133"/>
      <c r="P173" s="133"/>
      <c r="Q173" s="133"/>
      <c r="R173" s="133"/>
      <c r="S173" s="133"/>
      <c r="T173" s="133"/>
      <c r="U173" s="84"/>
    </row>
    <row r="174" spans="1:47" ht="29.7" customHeight="1" x14ac:dyDescent="0.25">
      <c r="A174" s="133"/>
      <c r="B174" s="133"/>
      <c r="C174" s="133"/>
      <c r="D174" s="133"/>
      <c r="E174" s="133"/>
      <c r="F174" s="133"/>
      <c r="G174" s="133"/>
      <c r="H174" s="133"/>
      <c r="I174" s="133"/>
      <c r="J174" s="133"/>
      <c r="K174" s="133"/>
      <c r="L174" s="133"/>
      <c r="M174" s="133"/>
      <c r="N174" s="133"/>
      <c r="O174" s="133"/>
      <c r="P174" s="133"/>
      <c r="Q174" s="133"/>
      <c r="R174" s="133"/>
      <c r="S174" s="133"/>
      <c r="T174" s="133"/>
    </row>
    <row r="175" spans="1:47" ht="34.950000000000003" customHeight="1" x14ac:dyDescent="0.25">
      <c r="A175" s="133"/>
      <c r="B175" s="133"/>
      <c r="C175" s="133"/>
      <c r="D175" s="133"/>
      <c r="E175" s="133"/>
      <c r="F175" s="133"/>
      <c r="G175" s="133"/>
      <c r="H175" s="133"/>
      <c r="I175" s="133"/>
      <c r="J175" s="133"/>
      <c r="K175" s="133"/>
      <c r="L175" s="133"/>
      <c r="M175" s="133"/>
      <c r="N175" s="133"/>
      <c r="O175" s="133"/>
      <c r="P175" s="133"/>
      <c r="Q175" s="133"/>
      <c r="R175" s="133"/>
      <c r="S175" s="133"/>
      <c r="T175" s="133"/>
      <c r="U175" s="84"/>
    </row>
    <row r="176" spans="1:47" ht="28.95" customHeight="1" x14ac:dyDescent="0.25">
      <c r="A176" s="133"/>
      <c r="B176" s="133"/>
      <c r="C176" s="133"/>
      <c r="D176" s="133"/>
      <c r="E176" s="133"/>
      <c r="F176" s="133"/>
      <c r="G176" s="133"/>
      <c r="H176" s="133"/>
      <c r="I176" s="133"/>
      <c r="J176" s="133"/>
      <c r="K176" s="133"/>
      <c r="L176" s="133"/>
      <c r="M176" s="133"/>
      <c r="N176" s="133"/>
      <c r="O176" s="133"/>
      <c r="P176" s="133"/>
      <c r="Q176" s="133"/>
      <c r="R176" s="133"/>
      <c r="S176" s="133"/>
      <c r="T176" s="133"/>
    </row>
    <row r="177" spans="1:21" ht="31.95" customHeight="1" x14ac:dyDescent="0.25">
      <c r="A177" s="133"/>
      <c r="B177" s="133"/>
      <c r="C177" s="133"/>
      <c r="D177" s="133"/>
      <c r="E177" s="133"/>
      <c r="F177" s="133"/>
      <c r="G177" s="133"/>
      <c r="H177" s="133"/>
      <c r="I177" s="133"/>
      <c r="J177" s="133"/>
      <c r="K177" s="133"/>
      <c r="L177" s="133"/>
      <c r="M177" s="133"/>
      <c r="N177" s="133"/>
      <c r="O177" s="133"/>
      <c r="P177" s="133"/>
      <c r="Q177" s="133"/>
      <c r="R177" s="133"/>
      <c r="S177" s="133"/>
      <c r="T177" s="133"/>
      <c r="U177" s="84"/>
    </row>
    <row r="178" spans="1:21" ht="33" customHeight="1" x14ac:dyDescent="0.25">
      <c r="A178" s="133"/>
      <c r="B178" s="133"/>
      <c r="C178" s="133"/>
      <c r="D178" s="133"/>
      <c r="E178" s="133"/>
      <c r="F178" s="133"/>
      <c r="G178" s="133"/>
      <c r="H178" s="133"/>
      <c r="I178" s="133"/>
      <c r="J178" s="133"/>
      <c r="K178" s="133"/>
      <c r="L178" s="133"/>
      <c r="M178" s="133"/>
      <c r="N178" s="133"/>
      <c r="O178" s="133"/>
      <c r="P178" s="133"/>
      <c r="Q178" s="133"/>
      <c r="R178" s="133"/>
      <c r="S178" s="133"/>
      <c r="T178" s="133"/>
    </row>
    <row r="179" spans="1:21" ht="34.200000000000003" customHeight="1" x14ac:dyDescent="0.25">
      <c r="A179" s="133"/>
      <c r="B179" s="133"/>
      <c r="C179" s="133"/>
      <c r="D179" s="133"/>
      <c r="E179" s="133"/>
      <c r="F179" s="133"/>
      <c r="G179" s="133"/>
      <c r="H179" s="133"/>
      <c r="I179" s="133"/>
      <c r="J179" s="133"/>
      <c r="K179" s="133"/>
      <c r="L179" s="133"/>
      <c r="M179" s="133"/>
      <c r="N179" s="133"/>
      <c r="O179" s="133"/>
      <c r="P179" s="133"/>
      <c r="Q179" s="133"/>
      <c r="R179" s="133"/>
      <c r="S179" s="133"/>
      <c r="T179" s="133"/>
      <c r="U179" s="84"/>
    </row>
    <row r="180" spans="1:21" ht="30.45" customHeight="1" x14ac:dyDescent="0.25">
      <c r="A180" s="133"/>
      <c r="B180" s="133"/>
      <c r="C180" s="133"/>
      <c r="D180" s="133"/>
      <c r="E180" s="133"/>
      <c r="F180" s="133"/>
      <c r="G180" s="133"/>
      <c r="H180" s="133"/>
      <c r="I180" s="133"/>
      <c r="J180" s="133"/>
      <c r="K180" s="133"/>
      <c r="L180" s="133"/>
      <c r="M180" s="133"/>
      <c r="N180" s="133"/>
      <c r="O180" s="133"/>
      <c r="P180" s="133"/>
      <c r="Q180" s="133"/>
      <c r="R180" s="133"/>
      <c r="S180" s="133"/>
      <c r="T180" s="133"/>
    </row>
    <row r="181" spans="1:21" ht="32.700000000000003" customHeight="1" x14ac:dyDescent="0.25">
      <c r="A181" s="133"/>
      <c r="B181" s="133"/>
      <c r="C181" s="133"/>
      <c r="D181" s="133"/>
      <c r="E181" s="133"/>
      <c r="F181" s="133"/>
      <c r="G181" s="133"/>
      <c r="H181" s="133"/>
      <c r="I181" s="133"/>
      <c r="J181" s="133"/>
      <c r="K181" s="133"/>
      <c r="L181" s="133"/>
      <c r="M181" s="133"/>
      <c r="N181" s="133"/>
      <c r="O181" s="133"/>
      <c r="P181" s="133"/>
      <c r="Q181" s="133"/>
      <c r="R181" s="133"/>
      <c r="S181" s="133"/>
      <c r="T181" s="133"/>
      <c r="U181" s="84"/>
    </row>
    <row r="182" spans="1:21" ht="31.5" customHeight="1" x14ac:dyDescent="0.25">
      <c r="A182" s="133"/>
      <c r="B182" s="133"/>
      <c r="C182" s="133"/>
      <c r="D182" s="133"/>
      <c r="E182" s="133"/>
      <c r="F182" s="133"/>
      <c r="G182" s="133"/>
      <c r="H182" s="133"/>
      <c r="I182" s="133"/>
      <c r="J182" s="133"/>
      <c r="K182" s="133"/>
      <c r="L182" s="133"/>
      <c r="M182" s="133"/>
      <c r="N182" s="133"/>
      <c r="O182" s="133"/>
      <c r="P182" s="133"/>
      <c r="Q182" s="133"/>
      <c r="R182" s="133"/>
      <c r="S182" s="133"/>
      <c r="T182" s="133"/>
    </row>
    <row r="183" spans="1:21" ht="38.25" customHeight="1" x14ac:dyDescent="0.25">
      <c r="A183" s="133"/>
      <c r="B183" s="133"/>
      <c r="C183" s="133"/>
      <c r="D183" s="133"/>
      <c r="E183" s="133"/>
      <c r="F183" s="133"/>
      <c r="G183" s="133"/>
      <c r="H183" s="133"/>
      <c r="I183" s="133"/>
      <c r="J183" s="133"/>
      <c r="K183" s="133"/>
      <c r="L183" s="133"/>
      <c r="M183" s="133"/>
      <c r="N183" s="133"/>
      <c r="O183" s="133"/>
      <c r="P183" s="133"/>
      <c r="Q183" s="133"/>
      <c r="R183" s="133"/>
      <c r="S183" s="133"/>
      <c r="T183" s="133"/>
      <c r="U183" s="84"/>
    </row>
    <row r="184" spans="1:21" ht="24.75" customHeight="1" x14ac:dyDescent="0.25">
      <c r="A184" s="133"/>
      <c r="B184" s="133"/>
      <c r="C184" s="133"/>
      <c r="D184" s="133"/>
      <c r="E184" s="133"/>
      <c r="F184" s="133"/>
      <c r="G184" s="133"/>
      <c r="H184" s="133"/>
      <c r="I184" s="133"/>
      <c r="J184" s="133"/>
      <c r="K184" s="133"/>
      <c r="L184" s="133"/>
      <c r="M184" s="133"/>
      <c r="N184" s="133"/>
      <c r="O184" s="133"/>
      <c r="P184" s="133"/>
      <c r="Q184" s="133"/>
      <c r="R184" s="133"/>
      <c r="S184" s="133"/>
      <c r="T184" s="133"/>
    </row>
    <row r="185" spans="1:21" ht="25.5" customHeight="1" x14ac:dyDescent="0.25">
      <c r="A185" s="133"/>
      <c r="B185" s="133"/>
      <c r="C185" s="133"/>
      <c r="D185" s="133"/>
      <c r="E185" s="133"/>
      <c r="F185" s="133"/>
      <c r="G185" s="133"/>
      <c r="H185" s="133"/>
      <c r="I185" s="133"/>
      <c r="J185" s="133"/>
      <c r="K185" s="133"/>
      <c r="L185" s="133"/>
      <c r="M185" s="133"/>
      <c r="N185" s="133"/>
      <c r="O185" s="133"/>
      <c r="P185" s="133"/>
      <c r="Q185" s="133"/>
      <c r="R185" s="133"/>
      <c r="S185" s="133"/>
      <c r="T185" s="133"/>
      <c r="U185" s="84"/>
    </row>
    <row r="186" spans="1:21" ht="31.5" customHeight="1" x14ac:dyDescent="0.25">
      <c r="A186" s="133"/>
      <c r="B186" s="133"/>
      <c r="C186" s="133"/>
      <c r="D186" s="133"/>
      <c r="E186" s="133"/>
      <c r="F186" s="133"/>
      <c r="G186" s="133"/>
      <c r="H186" s="133"/>
      <c r="I186" s="133"/>
      <c r="J186" s="133"/>
      <c r="K186" s="133"/>
      <c r="L186" s="133"/>
      <c r="M186" s="133"/>
      <c r="N186" s="133"/>
      <c r="O186" s="133"/>
      <c r="P186" s="133"/>
      <c r="Q186" s="133"/>
      <c r="R186" s="133"/>
      <c r="S186" s="133"/>
      <c r="T186" s="133"/>
    </row>
    <row r="187" spans="1:21" ht="25.95" customHeight="1" x14ac:dyDescent="0.25">
      <c r="A187" s="133"/>
      <c r="B187" s="133"/>
      <c r="C187" s="133"/>
      <c r="D187" s="133"/>
      <c r="E187" s="133"/>
      <c r="F187" s="133"/>
      <c r="G187" s="133"/>
      <c r="H187" s="133"/>
      <c r="I187" s="133"/>
      <c r="J187" s="133"/>
      <c r="K187" s="133"/>
      <c r="L187" s="133"/>
      <c r="M187" s="133"/>
      <c r="N187" s="133"/>
      <c r="O187" s="133"/>
      <c r="P187" s="133"/>
      <c r="Q187" s="133"/>
      <c r="R187" s="133"/>
      <c r="S187" s="133"/>
      <c r="T187" s="133"/>
      <c r="U187" s="84"/>
    </row>
    <row r="188" spans="1:21" ht="33" customHeight="1" x14ac:dyDescent="0.25">
      <c r="A188" s="133"/>
      <c r="B188" s="133"/>
      <c r="C188" s="133"/>
      <c r="D188" s="133"/>
      <c r="E188" s="133"/>
      <c r="F188" s="133"/>
      <c r="G188" s="133"/>
      <c r="H188" s="133"/>
      <c r="I188" s="133"/>
      <c r="J188" s="133"/>
      <c r="K188" s="133"/>
      <c r="L188" s="133"/>
      <c r="M188" s="133"/>
      <c r="N188" s="133"/>
      <c r="O188" s="133"/>
      <c r="P188" s="133"/>
      <c r="Q188" s="133"/>
      <c r="R188" s="133"/>
      <c r="S188" s="133"/>
      <c r="T188" s="133"/>
    </row>
    <row r="189" spans="1:21" ht="37.950000000000003" customHeight="1" x14ac:dyDescent="0.25">
      <c r="A189" s="133"/>
      <c r="B189" s="133"/>
      <c r="C189" s="133"/>
      <c r="D189" s="133"/>
      <c r="E189" s="133"/>
      <c r="F189" s="133"/>
      <c r="G189" s="133"/>
      <c r="H189" s="133"/>
      <c r="I189" s="133"/>
      <c r="J189" s="133"/>
      <c r="K189" s="133"/>
      <c r="L189" s="133"/>
      <c r="M189" s="133"/>
      <c r="N189" s="133"/>
      <c r="O189" s="133"/>
      <c r="P189" s="133"/>
      <c r="Q189" s="133"/>
      <c r="R189" s="133"/>
      <c r="S189" s="133"/>
      <c r="T189" s="133"/>
      <c r="U189" s="84"/>
    </row>
    <row r="190" spans="1:21" ht="37.950000000000003" customHeight="1" x14ac:dyDescent="0.25">
      <c r="A190" s="133"/>
      <c r="B190" s="133"/>
      <c r="C190" s="133"/>
      <c r="D190" s="133"/>
      <c r="E190" s="133"/>
      <c r="F190" s="133"/>
      <c r="G190" s="133"/>
      <c r="H190" s="133"/>
      <c r="I190" s="133"/>
      <c r="J190" s="133"/>
      <c r="K190" s="133"/>
      <c r="L190" s="133"/>
      <c r="M190" s="133"/>
      <c r="N190" s="133"/>
      <c r="O190" s="133"/>
      <c r="P190" s="133"/>
      <c r="Q190" s="133"/>
      <c r="R190" s="133"/>
      <c r="S190" s="133"/>
      <c r="T190" s="133"/>
    </row>
    <row r="191" spans="1:21" ht="22.8" x14ac:dyDescent="0.25">
      <c r="A191" s="133"/>
      <c r="B191" s="133"/>
      <c r="C191" s="133"/>
      <c r="D191" s="133"/>
      <c r="E191" s="133"/>
      <c r="F191" s="133"/>
      <c r="G191" s="133"/>
      <c r="H191" s="133"/>
      <c r="I191" s="133"/>
      <c r="J191" s="133"/>
      <c r="K191" s="133"/>
      <c r="L191" s="133"/>
      <c r="M191" s="133"/>
      <c r="N191" s="133"/>
      <c r="O191" s="133"/>
      <c r="P191" s="133"/>
      <c r="Q191" s="133"/>
      <c r="R191" s="133"/>
      <c r="S191" s="133"/>
      <c r="T191" s="133"/>
      <c r="U191" s="84"/>
    </row>
    <row r="192" spans="1:21" ht="12.75" customHeight="1" x14ac:dyDescent="0.25">
      <c r="A192" s="133"/>
      <c r="B192" s="133"/>
      <c r="C192" s="133"/>
      <c r="D192" s="133"/>
      <c r="E192" s="133"/>
      <c r="F192" s="133"/>
      <c r="G192" s="133"/>
      <c r="H192" s="133"/>
      <c r="I192" s="133"/>
      <c r="J192" s="133"/>
      <c r="K192" s="133"/>
      <c r="L192" s="133"/>
      <c r="M192" s="133"/>
      <c r="N192" s="133"/>
      <c r="O192" s="133"/>
      <c r="P192" s="133"/>
      <c r="Q192" s="133"/>
      <c r="R192" s="133"/>
      <c r="S192" s="133"/>
      <c r="T192" s="133"/>
    </row>
    <row r="193" spans="1:21" ht="22.8" x14ac:dyDescent="0.25">
      <c r="A193" s="133"/>
      <c r="B193" s="133"/>
      <c r="C193" s="133"/>
      <c r="D193" s="133"/>
      <c r="E193" s="133"/>
      <c r="F193" s="133"/>
      <c r="G193" s="133"/>
      <c r="H193" s="133"/>
      <c r="I193" s="133"/>
      <c r="J193" s="133"/>
      <c r="K193" s="133"/>
      <c r="L193" s="133"/>
      <c r="M193" s="133"/>
      <c r="N193" s="133"/>
      <c r="O193" s="133"/>
      <c r="P193" s="133"/>
      <c r="Q193" s="133"/>
      <c r="R193" s="133"/>
      <c r="S193" s="133"/>
      <c r="T193" s="133"/>
      <c r="U193" s="84"/>
    </row>
    <row r="194" spans="1:21" ht="22.8" x14ac:dyDescent="0.25">
      <c r="A194" s="133"/>
      <c r="B194" s="133"/>
      <c r="C194" s="133"/>
      <c r="D194" s="133"/>
      <c r="E194" s="133"/>
      <c r="F194" s="133"/>
      <c r="G194" s="133"/>
      <c r="H194" s="133"/>
      <c r="I194" s="133"/>
      <c r="J194" s="133"/>
      <c r="K194" s="133"/>
      <c r="L194" s="133"/>
      <c r="M194" s="133"/>
      <c r="N194" s="133"/>
      <c r="O194" s="133"/>
      <c r="P194" s="133"/>
      <c r="Q194" s="133"/>
      <c r="R194" s="133"/>
      <c r="S194" s="133"/>
      <c r="T194" s="133"/>
    </row>
    <row r="195" spans="1:21" ht="22.8" x14ac:dyDescent="0.25">
      <c r="A195" s="133"/>
      <c r="B195" s="133"/>
      <c r="C195" s="133"/>
      <c r="D195" s="133"/>
      <c r="E195" s="133"/>
      <c r="F195" s="133"/>
      <c r="G195" s="133"/>
      <c r="H195" s="133"/>
      <c r="I195" s="133"/>
      <c r="J195" s="133"/>
      <c r="K195" s="133"/>
      <c r="L195" s="133"/>
      <c r="M195" s="133"/>
      <c r="N195" s="133"/>
      <c r="O195" s="133"/>
      <c r="P195" s="133"/>
      <c r="Q195" s="133"/>
      <c r="R195" s="133"/>
      <c r="S195" s="133"/>
      <c r="T195" s="133"/>
      <c r="U195" s="84"/>
    </row>
    <row r="196" spans="1:21" ht="22.8" x14ac:dyDescent="0.25">
      <c r="A196" s="133"/>
      <c r="B196" s="133"/>
      <c r="C196" s="133"/>
      <c r="D196" s="133"/>
      <c r="E196" s="133"/>
      <c r="F196" s="133"/>
      <c r="G196" s="133"/>
      <c r="H196" s="133"/>
      <c r="I196" s="133"/>
      <c r="J196" s="133"/>
      <c r="K196" s="133"/>
      <c r="L196" s="133"/>
      <c r="M196" s="133"/>
      <c r="N196" s="133"/>
      <c r="O196" s="133"/>
      <c r="P196" s="133"/>
      <c r="Q196" s="133"/>
      <c r="R196" s="133"/>
      <c r="S196" s="133"/>
      <c r="T196" s="133"/>
    </row>
    <row r="197" spans="1:21" ht="22.8" x14ac:dyDescent="0.25">
      <c r="A197" s="133"/>
      <c r="B197" s="133"/>
      <c r="C197" s="133"/>
      <c r="D197" s="133"/>
      <c r="E197" s="133"/>
      <c r="F197" s="133"/>
      <c r="G197" s="133"/>
      <c r="H197" s="133"/>
      <c r="I197" s="133"/>
      <c r="J197" s="133"/>
      <c r="K197" s="133"/>
      <c r="L197" s="133"/>
      <c r="M197" s="133"/>
      <c r="N197" s="133"/>
      <c r="O197" s="133"/>
      <c r="P197" s="133"/>
      <c r="Q197" s="133"/>
      <c r="R197" s="133"/>
      <c r="S197" s="133"/>
      <c r="T197" s="133"/>
      <c r="U197" s="84"/>
    </row>
    <row r="198" spans="1:21" ht="22.8" x14ac:dyDescent="0.25">
      <c r="A198" s="133"/>
      <c r="B198" s="133"/>
      <c r="C198" s="133"/>
      <c r="D198" s="133"/>
      <c r="E198" s="133"/>
      <c r="F198" s="133"/>
      <c r="G198" s="133"/>
      <c r="H198" s="133"/>
      <c r="I198" s="133"/>
      <c r="J198" s="133"/>
      <c r="K198" s="133"/>
      <c r="L198" s="133"/>
      <c r="M198" s="133"/>
      <c r="N198" s="133"/>
      <c r="O198" s="133"/>
      <c r="P198" s="133"/>
      <c r="Q198" s="133"/>
      <c r="R198" s="133"/>
      <c r="S198" s="133"/>
      <c r="T198" s="13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203">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61:T161"/>
    <mergeCell ref="H47:I47"/>
    <mergeCell ref="A48:B48"/>
    <mergeCell ref="A49:B51"/>
    <mergeCell ref="E49:E51"/>
    <mergeCell ref="F49:G51"/>
    <mergeCell ref="E52:E65"/>
    <mergeCell ref="F52:G52"/>
    <mergeCell ref="F53:G53"/>
    <mergeCell ref="F64:G64"/>
    <mergeCell ref="F65:G65"/>
    <mergeCell ref="A47:B47"/>
    <mergeCell ref="C47:D47"/>
    <mergeCell ref="E47:E48"/>
    <mergeCell ref="F47:G48"/>
    <mergeCell ref="G158:R158"/>
    <mergeCell ref="C138:N139"/>
    <mergeCell ref="L140:N153"/>
    <mergeCell ref="L155:N157"/>
    <mergeCell ref="F66:G66"/>
    <mergeCell ref="F68:G68"/>
    <mergeCell ref="E130:G130"/>
    <mergeCell ref="E131:G131"/>
    <mergeCell ref="F81:G81"/>
    <mergeCell ref="A159:B159"/>
    <mergeCell ref="L159:M159"/>
    <mergeCell ref="A160:B160"/>
    <mergeCell ref="L160:M160"/>
    <mergeCell ref="C158:E158"/>
    <mergeCell ref="T134:T135"/>
    <mergeCell ref="D136:F136"/>
    <mergeCell ref="G136:N136"/>
    <mergeCell ref="O136:R136"/>
    <mergeCell ref="T136:T137"/>
    <mergeCell ref="L137:M137"/>
    <mergeCell ref="A158:B158"/>
    <mergeCell ref="A133:T133"/>
    <mergeCell ref="A134:B136"/>
    <mergeCell ref="C134:C136"/>
    <mergeCell ref="D134:D135"/>
    <mergeCell ref="E134:F135"/>
    <mergeCell ref="G134:N135"/>
    <mergeCell ref="O134:R135"/>
    <mergeCell ref="S134:S137"/>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3:G83"/>
    <mergeCell ref="F94:G94"/>
    <mergeCell ref="C34:E34"/>
    <mergeCell ref="C35:E35"/>
    <mergeCell ref="B45:F46"/>
    <mergeCell ref="F70:G70"/>
    <mergeCell ref="F75:G75"/>
    <mergeCell ref="F54:G54"/>
    <mergeCell ref="F55:G55"/>
    <mergeCell ref="F56:G56"/>
    <mergeCell ref="F57:G57"/>
    <mergeCell ref="F58:G58"/>
    <mergeCell ref="F59:G59"/>
    <mergeCell ref="F60:G60"/>
    <mergeCell ref="F61:G61"/>
    <mergeCell ref="F62:G62"/>
    <mergeCell ref="F63:G63"/>
    <mergeCell ref="F67:G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C41:E41"/>
    <mergeCell ref="C42:E42"/>
    <mergeCell ref="C43:E43"/>
    <mergeCell ref="C38:E38"/>
    <mergeCell ref="J127:L127"/>
    <mergeCell ref="J119:L119"/>
    <mergeCell ref="J124:L124"/>
    <mergeCell ref="J52:L52"/>
    <mergeCell ref="J53:L53"/>
    <mergeCell ref="J64:L64"/>
    <mergeCell ref="J65:L65"/>
    <mergeCell ref="J66:L66"/>
    <mergeCell ref="J68:L68"/>
    <mergeCell ref="J70:L70"/>
    <mergeCell ref="J75:L75"/>
    <mergeCell ref="J81:L81"/>
    <mergeCell ref="J117:L117"/>
    <mergeCell ref="J118:L118"/>
    <mergeCell ref="J107:L107"/>
    <mergeCell ref="I5:J5"/>
    <mergeCell ref="A29:F29"/>
    <mergeCell ref="A17:B18"/>
    <mergeCell ref="C17:F17"/>
    <mergeCell ref="I4:J4"/>
    <mergeCell ref="I3:J3"/>
    <mergeCell ref="H2:J2"/>
    <mergeCell ref="J129:L129"/>
    <mergeCell ref="A125:B125"/>
    <mergeCell ref="H125:I125"/>
    <mergeCell ref="H126:I126"/>
    <mergeCell ref="H129:I129"/>
    <mergeCell ref="F124:G124"/>
    <mergeCell ref="F118:G118"/>
    <mergeCell ref="F117:G117"/>
    <mergeCell ref="F107:G107"/>
    <mergeCell ref="J83:L83"/>
    <mergeCell ref="J94:L94"/>
    <mergeCell ref="J97:L97"/>
    <mergeCell ref="J103:L103"/>
    <mergeCell ref="J104:L104"/>
    <mergeCell ref="J106:L106"/>
    <mergeCell ref="J125:L125"/>
    <mergeCell ref="J126:L126"/>
    <mergeCell ref="F69:G69"/>
    <mergeCell ref="F71:G71"/>
    <mergeCell ref="F72:G72"/>
    <mergeCell ref="F73:G73"/>
    <mergeCell ref="F74:G74"/>
    <mergeCell ref="F76:G76"/>
    <mergeCell ref="F77:G77"/>
    <mergeCell ref="F78:G78"/>
    <mergeCell ref="F79:G79"/>
    <mergeCell ref="F80:G80"/>
    <mergeCell ref="F82:G82"/>
    <mergeCell ref="F84:G84"/>
    <mergeCell ref="F85:G85"/>
    <mergeCell ref="F86:G86"/>
    <mergeCell ref="F87:G87"/>
    <mergeCell ref="F88:G88"/>
    <mergeCell ref="F89:G89"/>
    <mergeCell ref="F90:G90"/>
    <mergeCell ref="F91:G91"/>
    <mergeCell ref="F92:G92"/>
    <mergeCell ref="F93:G93"/>
    <mergeCell ref="F95:G95"/>
    <mergeCell ref="F96:G96"/>
    <mergeCell ref="F98:G98"/>
    <mergeCell ref="F99:G99"/>
    <mergeCell ref="F100:G100"/>
    <mergeCell ref="F101:G101"/>
    <mergeCell ref="F97:G97"/>
    <mergeCell ref="F115:G115"/>
    <mergeCell ref="F116:G116"/>
    <mergeCell ref="F119:G119"/>
    <mergeCell ref="F120:G120"/>
    <mergeCell ref="F121:G121"/>
    <mergeCell ref="F122:G122"/>
    <mergeCell ref="F123:G123"/>
    <mergeCell ref="F102:G102"/>
    <mergeCell ref="F105:G105"/>
    <mergeCell ref="F108:G108"/>
    <mergeCell ref="F109:G109"/>
    <mergeCell ref="F110:G110"/>
    <mergeCell ref="F111:G111"/>
    <mergeCell ref="F112:G112"/>
    <mergeCell ref="F113:G113"/>
    <mergeCell ref="F114:G114"/>
    <mergeCell ref="F103:G103"/>
    <mergeCell ref="F104:G104"/>
    <mergeCell ref="F106:G106"/>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09375" defaultRowHeight="13.2" x14ac:dyDescent="0.25"/>
  <cols>
    <col min="1" max="1" width="14.33203125" style="45" customWidth="1"/>
    <col min="2" max="2" width="69.109375" customWidth="1"/>
    <col min="3" max="3" width="35" style="48" customWidth="1"/>
    <col min="4" max="4" width="37.44140625" style="48" customWidth="1"/>
    <col min="5" max="5" width="36.33203125" style="48" customWidth="1"/>
    <col min="6" max="6" width="27" style="48"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55" t="s">
        <v>36</v>
      </c>
      <c r="B1" s="455"/>
      <c r="C1" s="455"/>
      <c r="D1" s="455"/>
      <c r="E1" s="455"/>
      <c r="F1" s="455"/>
    </row>
    <row r="2" spans="1:11" x14ac:dyDescent="0.25">
      <c r="A2" s="214" t="s">
        <v>37</v>
      </c>
      <c r="B2" s="214"/>
      <c r="C2" s="443"/>
      <c r="D2" s="443"/>
      <c r="E2" s="443"/>
      <c r="F2" s="443"/>
      <c r="H2" s="456" t="s">
        <v>84</v>
      </c>
      <c r="I2" s="457"/>
      <c r="J2" s="458"/>
    </row>
    <row r="3" spans="1:11" x14ac:dyDescent="0.25">
      <c r="A3" s="215" t="s">
        <v>38</v>
      </c>
      <c r="B3" s="264"/>
      <c r="C3" s="443"/>
      <c r="D3" s="443"/>
      <c r="E3" s="443"/>
      <c r="F3" s="443"/>
      <c r="H3" s="124"/>
      <c r="I3" s="459" t="s">
        <v>85</v>
      </c>
      <c r="J3" s="460"/>
      <c r="K3" s="141"/>
    </row>
    <row r="4" spans="1:11" x14ac:dyDescent="0.25">
      <c r="A4" s="214" t="s">
        <v>86</v>
      </c>
      <c r="B4" s="214"/>
      <c r="C4" s="443"/>
      <c r="D4" s="443"/>
      <c r="E4" s="443"/>
      <c r="F4" s="443"/>
      <c r="H4" s="142"/>
      <c r="I4" s="459" t="s">
        <v>87</v>
      </c>
      <c r="J4" s="460"/>
      <c r="K4" s="141"/>
    </row>
    <row r="5" spans="1:11" ht="22.5" customHeight="1" x14ac:dyDescent="0.25">
      <c r="A5" s="214" t="s">
        <v>40</v>
      </c>
      <c r="B5" s="214"/>
      <c r="C5" s="443"/>
      <c r="D5" s="443"/>
      <c r="E5" s="443"/>
      <c r="F5" s="443"/>
      <c r="H5" s="143"/>
      <c r="I5" s="438" t="s">
        <v>88</v>
      </c>
      <c r="J5" s="282"/>
    </row>
    <row r="6" spans="1:11" ht="15.6" x14ac:dyDescent="0.25">
      <c r="A6" s="214" t="s">
        <v>41</v>
      </c>
      <c r="B6" s="214"/>
      <c r="C6" s="443"/>
      <c r="D6" s="443"/>
      <c r="E6" s="443"/>
      <c r="F6" s="443"/>
    </row>
    <row r="7" spans="1:11" x14ac:dyDescent="0.25">
      <c r="A7"/>
      <c r="C7"/>
      <c r="D7"/>
      <c r="E7"/>
      <c r="F7"/>
    </row>
    <row r="8" spans="1:11" ht="21" customHeight="1" x14ac:dyDescent="0.25">
      <c r="A8" s="455" t="s">
        <v>89</v>
      </c>
      <c r="B8" s="455"/>
      <c r="C8" s="455"/>
      <c r="D8" s="455"/>
      <c r="E8" s="455"/>
      <c r="F8" s="455"/>
    </row>
    <row r="9" spans="1:11" s="43" customFormat="1" x14ac:dyDescent="0.25">
      <c r="A9" s="214" t="s">
        <v>42</v>
      </c>
      <c r="B9" s="214"/>
      <c r="C9" s="443"/>
      <c r="D9" s="443"/>
      <c r="E9" s="443"/>
      <c r="F9" s="443"/>
      <c r="G9" s="173"/>
      <c r="H9" s="173"/>
      <c r="I9" s="173"/>
      <c r="J9" s="173"/>
    </row>
    <row r="10" spans="1:11" s="43" customFormat="1" x14ac:dyDescent="0.25">
      <c r="A10" s="214" t="s">
        <v>90</v>
      </c>
      <c r="B10" s="214"/>
      <c r="C10" s="475"/>
      <c r="D10" s="475"/>
      <c r="E10" s="475"/>
      <c r="F10" s="475"/>
      <c r="G10" s="174"/>
      <c r="H10" s="173"/>
      <c r="I10" s="173"/>
      <c r="J10" s="173"/>
    </row>
    <row r="11" spans="1:11" x14ac:dyDescent="0.25">
      <c r="A11" s="104"/>
      <c r="B11" s="105" t="s">
        <v>91</v>
      </c>
      <c r="C11" s="471" t="s">
        <v>92</v>
      </c>
      <c r="D11" s="472"/>
      <c r="E11" s="472"/>
      <c r="F11" s="473"/>
      <c r="G11" s="167"/>
      <c r="H11" s="166"/>
      <c r="I11" s="166"/>
      <c r="J11" s="166"/>
    </row>
    <row r="12" spans="1:11" ht="64.5" customHeight="1" x14ac:dyDescent="0.25">
      <c r="A12" s="215" t="s">
        <v>93</v>
      </c>
      <c r="B12" s="264"/>
      <c r="C12" s="444" t="s">
        <v>94</v>
      </c>
      <c r="D12" s="445"/>
      <c r="E12" s="445"/>
      <c r="F12" s="446"/>
      <c r="G12" s="167"/>
      <c r="H12" s="166"/>
      <c r="I12" s="166"/>
      <c r="J12" s="166"/>
    </row>
    <row r="13" spans="1:11" ht="32.25" customHeight="1" x14ac:dyDescent="0.25">
      <c r="A13" s="214" t="s">
        <v>95</v>
      </c>
      <c r="B13" s="214"/>
      <c r="C13" s="442" t="s">
        <v>233</v>
      </c>
      <c r="D13" s="442"/>
      <c r="E13" s="442"/>
      <c r="F13" s="442"/>
      <c r="G13" s="168"/>
      <c r="H13" s="166"/>
      <c r="I13" s="166"/>
      <c r="J13" s="166"/>
    </row>
    <row r="14" spans="1:11" ht="32.25" customHeight="1" x14ac:dyDescent="0.25">
      <c r="A14" s="215" t="s">
        <v>96</v>
      </c>
      <c r="B14" s="264"/>
      <c r="C14" s="443" t="s">
        <v>97</v>
      </c>
      <c r="D14" s="443"/>
      <c r="E14" s="443"/>
      <c r="F14" s="443"/>
      <c r="G14" s="167"/>
      <c r="H14" s="167"/>
      <c r="I14" s="166"/>
      <c r="J14" s="166"/>
    </row>
    <row r="15" spans="1:11" ht="32.25" customHeight="1" x14ac:dyDescent="0.25">
      <c r="A15" s="255" t="s">
        <v>98</v>
      </c>
      <c r="B15" s="255"/>
      <c r="C15" s="442" t="s">
        <v>221</v>
      </c>
      <c r="D15" s="442"/>
      <c r="E15" s="442"/>
      <c r="F15" s="442"/>
      <c r="G15" s="168"/>
      <c r="H15" s="166"/>
      <c r="I15" s="166"/>
      <c r="J15" s="166"/>
    </row>
    <row r="16" spans="1:11" ht="37.200000000000003" customHeight="1" x14ac:dyDescent="0.25">
      <c r="A16" s="255" t="s">
        <v>222</v>
      </c>
      <c r="B16" s="255"/>
      <c r="C16" s="442"/>
      <c r="D16" s="442"/>
      <c r="E16" s="442"/>
      <c r="F16" s="442"/>
      <c r="G16" s="51"/>
    </row>
    <row r="17" spans="1:47" ht="37.200000000000003" customHeight="1" x14ac:dyDescent="0.25">
      <c r="A17" s="248" t="s">
        <v>100</v>
      </c>
      <c r="B17" s="249"/>
      <c r="C17" s="444" t="s">
        <v>101</v>
      </c>
      <c r="D17" s="445"/>
      <c r="E17" s="445"/>
      <c r="F17" s="446"/>
      <c r="G17" s="51"/>
    </row>
    <row r="18" spans="1:47" ht="37.200000000000003" customHeight="1" x14ac:dyDescent="0.25">
      <c r="A18" s="250"/>
      <c r="B18" s="251"/>
      <c r="C18" s="444" t="s">
        <v>102</v>
      </c>
      <c r="D18" s="445"/>
      <c r="E18" s="445"/>
      <c r="F18" s="446"/>
      <c r="G18" s="51"/>
    </row>
    <row r="19" spans="1:47" ht="37.200000000000003" customHeight="1" x14ac:dyDescent="0.25">
      <c r="A19" s="51"/>
      <c r="B19" s="51"/>
      <c r="C19" s="51"/>
      <c r="D19" s="51"/>
      <c r="E19" s="51"/>
      <c r="F19" s="51"/>
      <c r="G19" s="51"/>
    </row>
    <row r="20" spans="1:47" ht="29.25" customHeight="1" x14ac:dyDescent="0.25">
      <c r="A20" s="447" t="s">
        <v>234</v>
      </c>
      <c r="B20" s="448"/>
      <c r="C20" s="258" t="s">
        <v>235</v>
      </c>
      <c r="D20" s="258"/>
      <c r="E20" s="258"/>
      <c r="F20" s="58" t="s">
        <v>236</v>
      </c>
      <c r="G20" s="51"/>
    </row>
    <row r="21" spans="1:47" ht="37.200000000000003" customHeight="1" x14ac:dyDescent="0.25">
      <c r="A21" s="447"/>
      <c r="B21" s="448"/>
      <c r="C21" s="443" t="s">
        <v>237</v>
      </c>
      <c r="D21" s="443"/>
      <c r="E21" s="443"/>
      <c r="F21" s="41"/>
      <c r="G21" s="51"/>
    </row>
    <row r="22" spans="1:47" ht="37.200000000000003" customHeight="1" x14ac:dyDescent="0.25">
      <c r="A22" s="447"/>
      <c r="B22" s="448"/>
      <c r="C22" s="451"/>
      <c r="D22" s="451"/>
      <c r="E22" s="451"/>
      <c r="F22" s="41"/>
      <c r="G22" s="51"/>
    </row>
    <row r="23" spans="1:47" ht="37.200000000000003" customHeight="1" x14ac:dyDescent="0.25">
      <c r="A23" s="449"/>
      <c r="B23" s="450"/>
      <c r="C23" s="443"/>
      <c r="D23" s="443"/>
      <c r="E23" s="443"/>
      <c r="F23" s="41"/>
      <c r="G23" s="51"/>
    </row>
    <row r="24" spans="1:47" ht="32.25" customHeight="1" x14ac:dyDescent="0.25">
      <c r="A24" s="51"/>
      <c r="B24" s="51"/>
      <c r="C24" s="51"/>
      <c r="D24" s="51"/>
      <c r="E24" s="51"/>
      <c r="F24" s="51"/>
      <c r="G24" s="51"/>
    </row>
    <row r="25" spans="1:47" ht="32.25" customHeight="1" x14ac:dyDescent="0.25">
      <c r="A25" s="454" t="s">
        <v>238</v>
      </c>
      <c r="B25" s="454"/>
      <c r="C25" s="455"/>
      <c r="D25" s="455"/>
      <c r="E25" s="455"/>
      <c r="F25" s="455"/>
      <c r="G25" s="51"/>
    </row>
    <row r="26" spans="1:47" ht="32.25" customHeight="1" x14ac:dyDescent="0.25">
      <c r="A26" s="255" t="s">
        <v>239</v>
      </c>
      <c r="B26" s="255"/>
      <c r="C26" s="442" t="s">
        <v>221</v>
      </c>
      <c r="D26" s="442"/>
      <c r="E26" s="442"/>
      <c r="F26" s="442"/>
      <c r="G26" s="51"/>
    </row>
    <row r="27" spans="1:47" ht="32.25" customHeight="1" x14ac:dyDescent="0.25">
      <c r="A27" s="255" t="s">
        <v>240</v>
      </c>
      <c r="B27" s="255"/>
      <c r="C27" s="442" t="s">
        <v>221</v>
      </c>
      <c r="D27" s="442"/>
      <c r="E27" s="442"/>
      <c r="F27" s="442"/>
      <c r="G27" s="51"/>
    </row>
    <row r="28" spans="1:47" ht="32.25" customHeight="1" x14ac:dyDescent="0.25">
      <c r="A28" s="255" t="s">
        <v>241</v>
      </c>
      <c r="B28" s="255"/>
      <c r="C28" s="442" t="s">
        <v>221</v>
      </c>
      <c r="D28" s="442"/>
      <c r="E28" s="442"/>
      <c r="F28" s="442"/>
      <c r="G28" s="51"/>
    </row>
    <row r="29" spans="1:47" ht="32.25" customHeight="1" x14ac:dyDescent="0.25">
      <c r="A29" s="255" t="s">
        <v>242</v>
      </c>
      <c r="B29" s="255"/>
      <c r="C29" s="442" t="s">
        <v>221</v>
      </c>
      <c r="D29" s="442"/>
      <c r="E29" s="442"/>
      <c r="F29" s="442"/>
      <c r="G29" s="51"/>
    </row>
    <row r="30" spans="1:47" s="52" customFormat="1" x14ac:dyDescent="0.25">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64"/>
      <c r="B31" s="464"/>
      <c r="C31" s="474"/>
      <c r="D31" s="474"/>
      <c r="E31" s="474"/>
      <c r="F31" s="474"/>
      <c r="G31" s="51"/>
    </row>
    <row r="32" spans="1:47" ht="40.200000000000003" customHeight="1" x14ac:dyDescent="0.25">
      <c r="A32" s="452" t="s">
        <v>243</v>
      </c>
      <c r="B32" s="447"/>
      <c r="C32" s="447"/>
      <c r="D32" s="447"/>
      <c r="E32" s="447"/>
      <c r="F32" s="447"/>
      <c r="G32" s="447"/>
      <c r="H32" s="447"/>
      <c r="I32" s="447"/>
    </row>
    <row r="33" spans="1:47" s="46" customFormat="1" ht="33.75" customHeight="1" x14ac:dyDescent="0.25">
      <c r="A33" s="265"/>
      <c r="B33" s="266"/>
      <c r="C33" s="135" t="s">
        <v>104</v>
      </c>
      <c r="D33" s="135" t="s">
        <v>105</v>
      </c>
      <c r="E33" s="135" t="s">
        <v>244</v>
      </c>
      <c r="F33" s="86" t="s">
        <v>107</v>
      </c>
      <c r="G33" s="86" t="s">
        <v>108</v>
      </c>
      <c r="H33" s="86" t="s">
        <v>109</v>
      </c>
      <c r="I33" s="86" t="s">
        <v>110</v>
      </c>
      <c r="J33"/>
      <c r="K33"/>
      <c r="L33"/>
      <c r="M33"/>
      <c r="N33"/>
      <c r="O33"/>
      <c r="P33"/>
    </row>
    <row r="34" spans="1:47" s="46" customFormat="1" ht="33.75" customHeight="1" x14ac:dyDescent="0.25">
      <c r="A34" s="259" t="s">
        <v>111</v>
      </c>
      <c r="B34" s="260"/>
      <c r="C34" s="110">
        <f>'Detailed planning stage'!C22</f>
        <v>30213220.319999997</v>
      </c>
      <c r="D34" s="110">
        <f>'Detailed planning stage'!D22</f>
        <v>7531172.4900000002</v>
      </c>
      <c r="E34" s="110">
        <f>'Detailed planning stage'!E22</f>
        <v>37239438.719999999</v>
      </c>
      <c r="F34" s="110">
        <f>'Detailed planning stage'!F22</f>
        <v>4756432.97</v>
      </c>
      <c r="G34" s="110">
        <f>'Detailed planning stage'!G22</f>
        <v>15751323.190000001</v>
      </c>
      <c r="H34" s="110">
        <f>'Detailed planning stage'!H22</f>
        <v>2774739.5200000005</v>
      </c>
      <c r="I34" s="110">
        <f>'Detailed planning stage'!I22</f>
        <v>-4477052.8600000003</v>
      </c>
      <c r="J34"/>
      <c r="K34"/>
      <c r="L34"/>
      <c r="M34"/>
      <c r="N34"/>
      <c r="O34"/>
      <c r="P34"/>
    </row>
    <row r="35" spans="1:47" ht="33.75" customHeight="1" x14ac:dyDescent="0.25">
      <c r="A35" s="259" t="s">
        <v>112</v>
      </c>
      <c r="B35" s="260"/>
      <c r="C35" s="111">
        <f>'Detailed planning stage'!C23</f>
        <v>708.25293538496146</v>
      </c>
      <c r="D35" s="111">
        <f>'Detailed planning stage'!D23</f>
        <v>176.54440560915918</v>
      </c>
      <c r="E35" s="111">
        <f>'Detailed planning stage'!E23</f>
        <v>872.9602970547694</v>
      </c>
      <c r="F35" s="111">
        <f>'Detailed planning stage'!F23</f>
        <v>111.49945544647294</v>
      </c>
      <c r="G35" s="111">
        <f>'Detailed planning stage'!G23</f>
        <v>369.23971583823266</v>
      </c>
      <c r="H35" s="111">
        <f>'Detailed planning stage'!H23</f>
        <v>65.044950162686249</v>
      </c>
      <c r="I35" s="111">
        <f>'Detailed planning stage'!I23</f>
        <v>-104.95027661350062</v>
      </c>
      <c r="Q35" s="57"/>
    </row>
    <row r="36" spans="1:47" s="52" customFormat="1" x14ac:dyDescent="0.25">
      <c r="A36" s="464"/>
      <c r="B36" s="464"/>
      <c r="C36" s="474"/>
      <c r="D36" s="474"/>
      <c r="E36" s="474"/>
      <c r="F36" s="474"/>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5">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53" t="s">
        <v>245</v>
      </c>
      <c r="B38" s="449"/>
      <c r="C38" s="449"/>
      <c r="D38" s="449"/>
      <c r="E38" s="449"/>
      <c r="F38" s="449"/>
      <c r="G38" s="449"/>
      <c r="H38" s="449"/>
      <c r="I38" s="449"/>
      <c r="Q38" s="57"/>
    </row>
    <row r="39" spans="1:47" ht="33.75" customHeight="1" x14ac:dyDescent="0.25">
      <c r="A39" s="465"/>
      <c r="B39" s="466"/>
      <c r="C39" s="53" t="s">
        <v>246</v>
      </c>
      <c r="D39" s="135" t="s">
        <v>105</v>
      </c>
      <c r="E39" s="135" t="s">
        <v>244</v>
      </c>
      <c r="F39" s="53" t="s">
        <v>107</v>
      </c>
      <c r="G39" s="53" t="s">
        <v>108</v>
      </c>
      <c r="H39" s="53" t="s">
        <v>109</v>
      </c>
      <c r="I39" s="53" t="s">
        <v>110</v>
      </c>
      <c r="Q39" s="57"/>
    </row>
    <row r="40" spans="1:47" ht="35.700000000000003" customHeight="1" x14ac:dyDescent="0.25">
      <c r="A40" s="259" t="s">
        <v>111</v>
      </c>
      <c r="B40" s="260"/>
      <c r="C40" s="110">
        <f>D121+E121+F121</f>
        <v>0</v>
      </c>
      <c r="D40" s="110">
        <f>G121+H121+I121+J121+K121+O121+P121+Q121+R121</f>
        <v>0</v>
      </c>
      <c r="E40" s="110">
        <f>C121+D121+E121+F121+G121+H121+I121+J121+K121+O121+P121+Q121+R121</f>
        <v>0</v>
      </c>
      <c r="F40" s="110">
        <f>G121+H121+I121+J121+K121</f>
        <v>0</v>
      </c>
      <c r="G40" s="110" t="e">
        <f>L121+N121</f>
        <v>#VALUE!</v>
      </c>
      <c r="H40" s="110">
        <f>O121+P121+Q121+R121</f>
        <v>0</v>
      </c>
      <c r="I40" s="110">
        <f>T121</f>
        <v>0</v>
      </c>
      <c r="Q40" s="57"/>
    </row>
    <row r="41" spans="1:47" ht="37.950000000000003" customHeight="1" x14ac:dyDescent="0.25">
      <c r="A41" s="259" t="s">
        <v>112</v>
      </c>
      <c r="B41" s="260"/>
      <c r="C41" s="111" t="e">
        <f t="shared" ref="C41:I41" si="0">C40/$C$6</f>
        <v>#DIV/0!</v>
      </c>
      <c r="D41" s="111" t="e">
        <f t="shared" si="0"/>
        <v>#DIV/0!</v>
      </c>
      <c r="E41" s="111" t="e">
        <f t="shared" si="0"/>
        <v>#DIV/0!</v>
      </c>
      <c r="F41" s="111" t="e">
        <f t="shared" si="0"/>
        <v>#DIV/0!</v>
      </c>
      <c r="G41" s="111" t="e">
        <f t="shared" si="0"/>
        <v>#VALUE!</v>
      </c>
      <c r="H41" s="111" t="e">
        <f t="shared" si="0"/>
        <v>#DIV/0!</v>
      </c>
      <c r="I41" s="111" t="e">
        <f t="shared" si="0"/>
        <v>#DIV/0!</v>
      </c>
      <c r="Q41" s="57"/>
    </row>
    <row r="42" spans="1:47" ht="37.950000000000003" customHeight="1" x14ac:dyDescent="0.25">
      <c r="A42" s="259" t="s">
        <v>113</v>
      </c>
      <c r="B42" s="260"/>
      <c r="C42" s="495"/>
      <c r="D42" s="496"/>
      <c r="E42" s="497"/>
      <c r="F42" s="395"/>
      <c r="G42" s="396"/>
      <c r="H42" s="396"/>
      <c r="I42" s="397"/>
      <c r="Q42" s="57"/>
    </row>
    <row r="43" spans="1:47" ht="37.950000000000003" customHeight="1" x14ac:dyDescent="0.25">
      <c r="A43" s="259" t="s">
        <v>225</v>
      </c>
      <c r="B43" s="260"/>
      <c r="C43" s="136" t="e">
        <f>VLOOKUP($C$42,'WLC benchmarks'!$B$10:$E$13,2, TRUE)</f>
        <v>#N/A</v>
      </c>
      <c r="D43" s="136" t="e">
        <f>VLOOKUP($C$42,'WLC benchmarks'!$B$10:$E$13,3, TRUE)</f>
        <v>#N/A</v>
      </c>
      <c r="E43" s="136" t="e">
        <f>VLOOKUP($C$42,'WLC benchmarks'!$B$10:$E$13,4, TRUE)</f>
        <v>#N/A</v>
      </c>
      <c r="F43" s="398"/>
      <c r="G43" s="399"/>
      <c r="H43" s="399"/>
      <c r="I43" s="400"/>
      <c r="Q43" s="57"/>
    </row>
    <row r="44" spans="1:47" ht="37.950000000000003" customHeight="1" x14ac:dyDescent="0.25">
      <c r="A44" s="259" t="s">
        <v>247</v>
      </c>
      <c r="B44" s="260"/>
      <c r="C44" s="137" t="e">
        <f>VLOOKUP($C$42,'WLC benchmarks'!$B$16:$E$19,2, TRUE)</f>
        <v>#N/A</v>
      </c>
      <c r="D44" s="137" t="e">
        <f>VLOOKUP($C$42,'WLC benchmarks'!$B$16:$E$19,3, TRUE)</f>
        <v>#N/A</v>
      </c>
      <c r="E44" s="137" t="e">
        <f>VLOOKUP($C$42,'WLC benchmarks'!$B$16:$E$19,4, TRUE)</f>
        <v>#N/A</v>
      </c>
      <c r="F44" s="401"/>
      <c r="G44" s="402"/>
      <c r="H44" s="402"/>
      <c r="I44" s="403"/>
      <c r="Q44" s="57"/>
    </row>
    <row r="45" spans="1:47" ht="47.25" customHeight="1" x14ac:dyDescent="0.25">
      <c r="A45" s="259" t="s">
        <v>248</v>
      </c>
      <c r="B45" s="260"/>
      <c r="C45" s="442" t="s">
        <v>249</v>
      </c>
      <c r="D45" s="442"/>
      <c r="E45" s="442"/>
      <c r="F45" s="442"/>
      <c r="G45" s="442"/>
      <c r="H45" s="442"/>
      <c r="I45" s="442"/>
      <c r="Q45" s="57"/>
    </row>
    <row r="46" spans="1:47" ht="84" customHeight="1" x14ac:dyDescent="0.25">
      <c r="A46" s="259" t="s">
        <v>250</v>
      </c>
      <c r="B46" s="260"/>
      <c r="C46" s="443" t="s">
        <v>118</v>
      </c>
      <c r="D46" s="443"/>
      <c r="E46" s="443"/>
      <c r="F46" s="443"/>
      <c r="G46" s="443"/>
      <c r="H46" s="443"/>
      <c r="I46" s="443"/>
      <c r="Q46" s="57"/>
    </row>
    <row r="47" spans="1:47" s="52" customFormat="1" x14ac:dyDescent="0.25">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5">
      <c r="A48" s="439" t="s">
        <v>119</v>
      </c>
      <c r="B48" s="440"/>
      <c r="C48" s="440"/>
      <c r="D48" s="440"/>
      <c r="E48" s="440"/>
      <c r="F48" s="441"/>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5">
      <c r="A49" s="255" t="s">
        <v>251</v>
      </c>
      <c r="B49" s="255"/>
      <c r="C49" s="442"/>
      <c r="D49" s="442"/>
      <c r="E49" s="442"/>
      <c r="F49" s="442"/>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5">
      <c r="A50" s="255" t="s">
        <v>252</v>
      </c>
      <c r="B50" s="255"/>
      <c r="C50" s="443"/>
      <c r="D50" s="443"/>
      <c r="E50" s="443"/>
      <c r="F50" s="443"/>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5">
      <c r="A51" s="255" t="s">
        <v>253</v>
      </c>
      <c r="B51" s="255"/>
      <c r="C51" s="443" t="s">
        <v>53</v>
      </c>
      <c r="D51" s="443"/>
      <c r="E51" s="443"/>
      <c r="F51" s="443"/>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5">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x14ac:dyDescent="0.25">
      <c r="A53" s="447" t="s">
        <v>254</v>
      </c>
      <c r="B53" s="448"/>
      <c r="C53" s="258" t="s">
        <v>255</v>
      </c>
      <c r="D53" s="258"/>
      <c r="E53" s="258"/>
      <c r="F53" s="58" t="s">
        <v>256</v>
      </c>
      <c r="G53" s="51"/>
      <c r="H53" s="56"/>
      <c r="I53" s="56"/>
      <c r="J53" s="59"/>
      <c r="K53" s="59"/>
      <c r="L53" s="59"/>
      <c r="M53" s="59"/>
      <c r="N53" s="57"/>
      <c r="O53" s="57"/>
      <c r="P53" s="57"/>
      <c r="Q53" s="57"/>
    </row>
    <row r="54" spans="1:49" s="63" customFormat="1" x14ac:dyDescent="0.25">
      <c r="A54" s="447"/>
      <c r="B54" s="448"/>
      <c r="C54" s="443" t="s">
        <v>124</v>
      </c>
      <c r="D54" s="443"/>
      <c r="E54" s="443"/>
      <c r="F54" s="41"/>
      <c r="G54" s="51"/>
    </row>
    <row r="55" spans="1:49" s="46" customFormat="1" x14ac:dyDescent="0.25">
      <c r="A55" s="447"/>
      <c r="B55" s="448"/>
      <c r="C55" s="451"/>
      <c r="D55" s="451"/>
      <c r="E55" s="451"/>
      <c r="F55" s="41"/>
      <c r="G55" s="51"/>
    </row>
    <row r="56" spans="1:49" s="46" customFormat="1" ht="12.75" customHeight="1" x14ac:dyDescent="0.25">
      <c r="A56" s="449"/>
      <c r="B56" s="450"/>
      <c r="C56" s="443"/>
      <c r="D56" s="443"/>
      <c r="E56" s="443"/>
      <c r="F56" s="41"/>
      <c r="G56" s="51"/>
    </row>
    <row r="57" spans="1:49" s="52" customFormat="1" x14ac:dyDescent="0.25">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93" t="s">
        <v>257</v>
      </c>
      <c r="B58" s="494"/>
      <c r="C58" s="490" t="s">
        <v>258</v>
      </c>
      <c r="D58" s="491"/>
      <c r="E58" s="491"/>
      <c r="F58" s="49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5">
      <c r="A59" s="452"/>
      <c r="B59" s="448"/>
      <c r="C59" s="490" t="s">
        <v>259</v>
      </c>
      <c r="D59" s="491"/>
      <c r="E59" s="491"/>
      <c r="F59" s="49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5">
      <c r="A60" s="452"/>
      <c r="B60" s="448"/>
      <c r="C60" s="490"/>
      <c r="D60" s="491"/>
      <c r="E60" s="491"/>
      <c r="F60" s="49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5">
      <c r="A61" s="453"/>
      <c r="B61" s="450"/>
      <c r="C61" s="490"/>
      <c r="D61" s="491"/>
      <c r="E61" s="491"/>
      <c r="F61" s="49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2" customHeight="1" x14ac:dyDescent="0.25">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9" t="s">
        <v>128</v>
      </c>
      <c r="B63" s="470"/>
      <c r="C63" s="230" t="s">
        <v>129</v>
      </c>
      <c r="D63" s="367"/>
      <c r="E63" s="234" t="s">
        <v>130</v>
      </c>
      <c r="F63" s="380" t="s">
        <v>131</v>
      </c>
      <c r="G63" s="381"/>
      <c r="H63" s="230" t="s">
        <v>132</v>
      </c>
      <c r="I63" s="231"/>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62" t="s">
        <v>133</v>
      </c>
      <c r="B64" s="463"/>
      <c r="C64" s="64" t="s">
        <v>134</v>
      </c>
      <c r="D64" s="64" t="s">
        <v>135</v>
      </c>
      <c r="E64" s="235"/>
      <c r="F64" s="382"/>
      <c r="G64" s="383"/>
      <c r="H64" s="64" t="s">
        <v>136</v>
      </c>
      <c r="I64" s="64" t="s">
        <v>137</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80" t="s">
        <v>138</v>
      </c>
      <c r="B65" s="481"/>
      <c r="C65" s="65" t="s">
        <v>139</v>
      </c>
      <c r="D65" s="88" t="s">
        <v>140</v>
      </c>
      <c r="E65" s="377" t="s">
        <v>141</v>
      </c>
      <c r="F65" s="360" t="s">
        <v>142</v>
      </c>
      <c r="G65" s="361"/>
      <c r="H65" s="88" t="s">
        <v>143</v>
      </c>
      <c r="I65" s="88" t="s">
        <v>144</v>
      </c>
      <c r="J65" s="94"/>
      <c r="K65"/>
      <c r="L65"/>
      <c r="M65"/>
      <c r="N65"/>
      <c r="O65"/>
      <c r="P65"/>
      <c r="Q65"/>
      <c r="R65"/>
      <c r="S65"/>
      <c r="T65"/>
      <c r="U65"/>
      <c r="V65"/>
      <c r="W65"/>
      <c r="X65"/>
      <c r="Y65"/>
      <c r="Z65"/>
      <c r="AA65"/>
      <c r="AB65"/>
      <c r="AC65"/>
      <c r="AD65"/>
      <c r="AE65"/>
      <c r="AF65"/>
      <c r="AG65"/>
      <c r="AH65"/>
      <c r="AI65"/>
      <c r="AJ65"/>
      <c r="AK65"/>
      <c r="AL65"/>
    </row>
    <row r="66" spans="1:38" s="52" customFormat="1" ht="13.2" customHeight="1" x14ac:dyDescent="0.25">
      <c r="A66" s="482"/>
      <c r="B66" s="483"/>
      <c r="C66" s="67" t="s">
        <v>145</v>
      </c>
      <c r="D66" s="88" t="s">
        <v>146</v>
      </c>
      <c r="E66" s="378"/>
      <c r="F66" s="236"/>
      <c r="G66" s="362"/>
      <c r="H66" s="88" t="s">
        <v>147</v>
      </c>
      <c r="I66" s="88" t="s">
        <v>148</v>
      </c>
      <c r="J66" s="94"/>
      <c r="K66"/>
      <c r="L66"/>
      <c r="M66"/>
      <c r="N66"/>
      <c r="O66"/>
      <c r="P66"/>
      <c r="Q66"/>
      <c r="R66"/>
      <c r="S66"/>
      <c r="T66"/>
      <c r="U66"/>
      <c r="V66"/>
      <c r="W66"/>
      <c r="X66"/>
      <c r="Y66"/>
      <c r="Z66"/>
      <c r="AA66"/>
      <c r="AB66"/>
      <c r="AC66"/>
      <c r="AD66"/>
      <c r="AE66"/>
      <c r="AF66"/>
      <c r="AG66"/>
      <c r="AH66"/>
      <c r="AI66"/>
      <c r="AJ66"/>
      <c r="AK66"/>
      <c r="AL66"/>
    </row>
    <row r="67" spans="1:38" s="52" customFormat="1" ht="13.2" customHeight="1" x14ac:dyDescent="0.25">
      <c r="A67" s="482"/>
      <c r="B67" s="483"/>
      <c r="C67" s="67" t="s">
        <v>149</v>
      </c>
      <c r="D67" s="89" t="s">
        <v>150</v>
      </c>
      <c r="E67" s="379"/>
      <c r="F67" s="363"/>
      <c r="G67" s="364"/>
      <c r="H67" s="89" t="s">
        <v>143</v>
      </c>
      <c r="I67" s="89" t="s">
        <v>143</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151</v>
      </c>
      <c r="C68" s="40"/>
      <c r="D68" s="13"/>
      <c r="E68" s="240"/>
      <c r="F68" s="467"/>
      <c r="G68" s="468"/>
      <c r="H68" s="17"/>
      <c r="I68" s="17"/>
      <c r="J68" s="236" t="s">
        <v>152</v>
      </c>
      <c r="K68" s="237"/>
      <c r="L68" s="237"/>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153</v>
      </c>
      <c r="C69" s="14"/>
      <c r="D69" s="15"/>
      <c r="E69" s="241"/>
      <c r="F69" s="467"/>
      <c r="G69" s="468"/>
      <c r="H69" s="17"/>
      <c r="I69" s="17"/>
      <c r="J69" s="236"/>
      <c r="K69" s="237"/>
      <c r="L69" s="237"/>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154</v>
      </c>
      <c r="C70" s="14"/>
      <c r="D70" s="15"/>
      <c r="E70" s="241"/>
      <c r="F70" s="467"/>
      <c r="G70" s="468"/>
      <c r="H70" s="17"/>
      <c r="I70" s="17"/>
      <c r="J70" s="236"/>
      <c r="K70" s="237"/>
      <c r="L70" s="237"/>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155</v>
      </c>
      <c r="C71" s="14"/>
      <c r="D71" s="15"/>
      <c r="E71" s="242"/>
      <c r="F71" s="467"/>
      <c r="G71" s="468"/>
      <c r="H71" s="17"/>
      <c r="I71" s="17"/>
      <c r="J71" s="236"/>
      <c r="K71" s="237"/>
      <c r="L71" s="237"/>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156</v>
      </c>
      <c r="C72" s="14"/>
      <c r="D72" s="15"/>
      <c r="E72" s="19"/>
      <c r="F72" s="467"/>
      <c r="G72" s="468"/>
      <c r="H72" s="17"/>
      <c r="I72" s="17"/>
      <c r="J72" s="236"/>
      <c r="K72" s="237"/>
      <c r="L72" s="237"/>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157</v>
      </c>
      <c r="C73" s="14"/>
      <c r="D73" s="15"/>
      <c r="E73" s="19"/>
      <c r="F73" s="467"/>
      <c r="G73" s="468"/>
      <c r="H73" s="17"/>
      <c r="I73" s="17"/>
      <c r="J73" s="236"/>
      <c r="K73" s="237"/>
      <c r="L73" s="237"/>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158</v>
      </c>
      <c r="C74" s="14"/>
      <c r="D74" s="15"/>
      <c r="E74" s="19"/>
      <c r="F74" s="467"/>
      <c r="G74" s="468"/>
      <c r="H74" s="17"/>
      <c r="I74" s="17"/>
      <c r="J74" s="236"/>
      <c r="K74" s="237"/>
      <c r="L74" s="237"/>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159</v>
      </c>
      <c r="C75" s="14"/>
      <c r="D75" s="15"/>
      <c r="E75" s="19"/>
      <c r="F75" s="467"/>
      <c r="G75" s="468"/>
      <c r="H75" s="17"/>
      <c r="I75" s="17"/>
      <c r="J75" s="236"/>
      <c r="K75" s="237"/>
      <c r="L75" s="237"/>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160</v>
      </c>
      <c r="C76" s="14"/>
      <c r="D76" s="15"/>
      <c r="E76" s="19"/>
      <c r="F76" s="467"/>
      <c r="G76" s="468"/>
      <c r="H76" s="17"/>
      <c r="I76" s="17"/>
      <c r="J76" s="236"/>
      <c r="K76" s="237"/>
      <c r="L76" s="237"/>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161</v>
      </c>
      <c r="C77" s="14"/>
      <c r="D77" s="15"/>
      <c r="E77" s="19"/>
      <c r="F77" s="467"/>
      <c r="G77" s="468"/>
      <c r="H77" s="17"/>
      <c r="I77" s="17"/>
      <c r="J77" s="236"/>
      <c r="K77" s="237"/>
      <c r="L77" s="237"/>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162</v>
      </c>
      <c r="C78" s="14"/>
      <c r="D78" s="15"/>
      <c r="E78" s="19"/>
      <c r="F78" s="467"/>
      <c r="G78" s="468"/>
      <c r="H78" s="17"/>
      <c r="I78" s="17"/>
      <c r="J78" s="236"/>
      <c r="K78" s="237"/>
      <c r="L78" s="237"/>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163</v>
      </c>
      <c r="C79" s="14"/>
      <c r="D79" s="15"/>
      <c r="E79" s="19"/>
      <c r="F79" s="467"/>
      <c r="G79" s="468"/>
      <c r="H79" s="17"/>
      <c r="I79" s="17"/>
      <c r="J79" s="236"/>
      <c r="K79" s="237"/>
      <c r="L79" s="237"/>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164</v>
      </c>
      <c r="C80" s="14"/>
      <c r="D80" s="15"/>
      <c r="E80" s="19"/>
      <c r="F80" s="467"/>
      <c r="G80" s="468"/>
      <c r="H80" s="17"/>
      <c r="I80" s="17"/>
      <c r="J80" s="236"/>
      <c r="K80" s="237"/>
      <c r="L80" s="237"/>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165</v>
      </c>
      <c r="C81" s="14"/>
      <c r="D81" s="15"/>
      <c r="E81" s="19"/>
      <c r="F81" s="467"/>
      <c r="G81" s="468"/>
      <c r="H81" s="17"/>
      <c r="I81" s="17"/>
      <c r="J81" s="236"/>
      <c r="K81" s="237"/>
      <c r="L81" s="237"/>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166</v>
      </c>
      <c r="C82" s="14"/>
      <c r="D82" s="15"/>
      <c r="E82" s="19"/>
      <c r="F82" s="467"/>
      <c r="G82" s="468"/>
      <c r="H82" s="17"/>
      <c r="I82" s="17"/>
      <c r="J82" s="236"/>
      <c r="K82" s="237"/>
      <c r="L82" s="237"/>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167</v>
      </c>
      <c r="C83" s="14"/>
      <c r="D83" s="15"/>
      <c r="E83" s="19"/>
      <c r="F83" s="467"/>
      <c r="G83" s="468"/>
      <c r="H83" s="17"/>
      <c r="I83" s="17"/>
      <c r="J83" s="109"/>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168</v>
      </c>
      <c r="C84" s="14"/>
      <c r="D84" s="15"/>
      <c r="E84" s="19"/>
      <c r="F84" s="467"/>
      <c r="G84" s="468"/>
      <c r="H84" s="17"/>
      <c r="I84" s="17"/>
      <c r="J84" s="236"/>
      <c r="K84" s="237"/>
      <c r="L84" s="237"/>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169</v>
      </c>
      <c r="C85" s="14"/>
      <c r="D85" s="15"/>
      <c r="E85" s="19"/>
      <c r="F85" s="467"/>
      <c r="G85" s="468"/>
      <c r="H85" s="17"/>
      <c r="I85" s="17"/>
      <c r="J85" s="236"/>
      <c r="K85" s="237"/>
      <c r="L85" s="237"/>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170</v>
      </c>
      <c r="C86" s="16"/>
      <c r="D86" s="13"/>
      <c r="E86" s="125"/>
      <c r="F86" s="467"/>
      <c r="G86" s="468"/>
      <c r="H86" s="18"/>
      <c r="I86" s="18"/>
      <c r="J86" s="109"/>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8"/>
      <c r="G87" s="479"/>
      <c r="H87" s="18"/>
      <c r="I87" s="18"/>
      <c r="J87" s="236"/>
      <c r="K87" s="237"/>
      <c r="L87" s="237"/>
      <c r="M87"/>
      <c r="N87"/>
      <c r="O87"/>
      <c r="P87"/>
      <c r="Q87"/>
      <c r="R87"/>
      <c r="S87"/>
      <c r="T87"/>
      <c r="U87"/>
      <c r="V87"/>
      <c r="W87"/>
      <c r="X87"/>
      <c r="Y87"/>
      <c r="Z87"/>
      <c r="AA87"/>
      <c r="AB87"/>
      <c r="AC87"/>
      <c r="AD87"/>
      <c r="AE87"/>
      <c r="AF87"/>
      <c r="AG87"/>
      <c r="AH87"/>
      <c r="AI87"/>
      <c r="AJ87"/>
    </row>
    <row r="88" spans="1:47" s="76" customFormat="1" ht="31.5" customHeight="1" x14ac:dyDescent="0.25">
      <c r="A88" s="462" t="s">
        <v>171</v>
      </c>
      <c r="B88" s="463"/>
      <c r="C88" s="64" t="s">
        <v>172</v>
      </c>
      <c r="D88" s="64" t="s">
        <v>228</v>
      </c>
      <c r="E88" s="159" t="s">
        <v>229</v>
      </c>
      <c r="F88" s="177" t="s">
        <v>175</v>
      </c>
      <c r="G88" s="178" t="s">
        <v>176</v>
      </c>
      <c r="H88" s="461"/>
      <c r="I88" s="461"/>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177</v>
      </c>
      <c r="B89" s="72" t="s">
        <v>178</v>
      </c>
      <c r="C89" s="14"/>
      <c r="D89" s="15"/>
      <c r="E89" s="19"/>
      <c r="F89" s="170"/>
      <c r="G89" s="171"/>
      <c r="H89" s="461"/>
      <c r="I89" s="461"/>
      <c r="J89" s="239" t="s">
        <v>179</v>
      </c>
      <c r="K89" s="239"/>
      <c r="L89" s="239"/>
      <c r="M89"/>
      <c r="N89"/>
      <c r="O89"/>
      <c r="P89"/>
      <c r="Q89"/>
      <c r="R89"/>
      <c r="S89"/>
      <c r="T89"/>
      <c r="U89"/>
      <c r="V89"/>
      <c r="W89"/>
      <c r="X89"/>
      <c r="Y89"/>
      <c r="Z89"/>
      <c r="AA89"/>
      <c r="AB89"/>
      <c r="AC89"/>
      <c r="AD89"/>
      <c r="AE89"/>
      <c r="AF89"/>
      <c r="AG89"/>
      <c r="AH89"/>
      <c r="AI89"/>
      <c r="AJ89"/>
    </row>
    <row r="90" spans="1:47" s="76" customFormat="1" ht="19.5" customHeight="1" x14ac:dyDescent="0.25">
      <c r="A90" s="71" t="s">
        <v>180</v>
      </c>
      <c r="B90" s="72" t="s">
        <v>181</v>
      </c>
      <c r="C90" s="14"/>
      <c r="D90" s="15"/>
      <c r="E90" s="19"/>
      <c r="F90" s="158"/>
      <c r="G90" s="172"/>
      <c r="H90" s="436"/>
      <c r="I90" s="437"/>
      <c r="J90" s="237"/>
      <c r="K90" s="237"/>
      <c r="L90" s="237"/>
      <c r="M90"/>
      <c r="N90"/>
      <c r="O90"/>
      <c r="P90"/>
      <c r="Q90"/>
      <c r="R90"/>
      <c r="S90"/>
      <c r="T90"/>
      <c r="U90"/>
      <c r="V90"/>
      <c r="W90"/>
      <c r="X90"/>
      <c r="Y90"/>
      <c r="Z90"/>
      <c r="AA90"/>
      <c r="AB90"/>
      <c r="AC90"/>
      <c r="AD90"/>
      <c r="AE90"/>
      <c r="AF90"/>
      <c r="AG90"/>
      <c r="AH90"/>
      <c r="AI90"/>
      <c r="AJ90"/>
    </row>
    <row r="91" spans="1:47" s="76" customFormat="1" ht="19.5" customHeight="1" x14ac:dyDescent="0.25">
      <c r="A91" s="71" t="s">
        <v>182</v>
      </c>
      <c r="B91" s="72" t="s">
        <v>183</v>
      </c>
      <c r="C91" s="14"/>
      <c r="D91" s="15"/>
      <c r="E91" s="19"/>
      <c r="F91" s="158"/>
      <c r="G91" s="172"/>
      <c r="H91" s="461"/>
      <c r="I91" s="461"/>
      <c r="J91" s="237"/>
      <c r="K91" s="237"/>
      <c r="L91" s="237"/>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0" t="s">
        <v>184</v>
      </c>
      <c r="D92" s="131">
        <f>SUM(D68:D87)+SUM(D89:D91)</f>
        <v>0</v>
      </c>
      <c r="E92" s="431"/>
      <c r="F92" s="431"/>
      <c r="G92" s="431"/>
      <c r="H92" s="126">
        <f>SUM(H68:H87)</f>
        <v>0</v>
      </c>
      <c r="I92" s="126">
        <f>SUM(I68:I87)</f>
        <v>0</v>
      </c>
      <c r="J92" s="95"/>
      <c r="K92"/>
      <c r="L92"/>
      <c r="M92"/>
      <c r="N92"/>
      <c r="O92"/>
      <c r="P92"/>
      <c r="Q92"/>
      <c r="R92"/>
      <c r="S92"/>
      <c r="T92"/>
      <c r="U92"/>
      <c r="V92"/>
      <c r="W92"/>
      <c r="X92"/>
      <c r="Y92"/>
      <c r="Z92"/>
      <c r="AA92"/>
      <c r="AB92"/>
      <c r="AC92"/>
      <c r="AD92"/>
      <c r="AE92"/>
      <c r="AF92"/>
      <c r="AG92"/>
      <c r="AH92"/>
      <c r="AI92"/>
      <c r="AJ92"/>
    </row>
    <row r="93" spans="1:47" s="76" customFormat="1" ht="23.4" thickBot="1" x14ac:dyDescent="0.3">
      <c r="A93" s="55"/>
      <c r="B93" s="55"/>
      <c r="C93" s="128" t="s">
        <v>185</v>
      </c>
      <c r="D93" s="129" t="e">
        <f>D92/$C$6</f>
        <v>#DIV/0!</v>
      </c>
      <c r="E93" s="432"/>
      <c r="F93" s="432"/>
      <c r="G93" s="432"/>
      <c r="H93" s="120" t="e">
        <f>H92/$C$6</f>
        <v>#DIV/0!</v>
      </c>
      <c r="I93" s="120"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50000000000003" customHeight="1" x14ac:dyDescent="0.25">
      <c r="A95" s="96"/>
      <c r="B95" s="96"/>
      <c r="C95" s="96"/>
      <c r="D95" s="96"/>
      <c r="E95" s="96"/>
      <c r="F95" s="96"/>
    </row>
    <row r="96" spans="1:47" ht="27" customHeight="1" x14ac:dyDescent="0.25">
      <c r="A96" s="484" t="s">
        <v>260</v>
      </c>
      <c r="B96" s="485"/>
      <c r="C96" s="302" t="s">
        <v>231</v>
      </c>
      <c r="D96" s="302" t="s">
        <v>188</v>
      </c>
      <c r="E96" s="304" t="s">
        <v>189</v>
      </c>
      <c r="F96" s="305"/>
      <c r="G96" s="308" t="s">
        <v>190</v>
      </c>
      <c r="H96" s="308"/>
      <c r="I96" s="308"/>
      <c r="J96" s="308"/>
      <c r="K96" s="308"/>
      <c r="L96" s="308"/>
      <c r="M96" s="308"/>
      <c r="N96" s="305"/>
      <c r="O96" s="304" t="s">
        <v>191</v>
      </c>
      <c r="P96" s="308"/>
      <c r="Q96" s="308"/>
      <c r="R96" s="305"/>
      <c r="S96" s="352" t="s">
        <v>192</v>
      </c>
      <c r="T96" s="302" t="s">
        <v>193</v>
      </c>
    </row>
    <row r="97" spans="1:20" ht="27" customHeight="1" x14ac:dyDescent="0.25">
      <c r="A97" s="486"/>
      <c r="B97" s="487"/>
      <c r="C97" s="477"/>
      <c r="D97" s="303"/>
      <c r="E97" s="306"/>
      <c r="F97" s="307"/>
      <c r="G97" s="309"/>
      <c r="H97" s="309"/>
      <c r="I97" s="309"/>
      <c r="J97" s="309"/>
      <c r="K97" s="309"/>
      <c r="L97" s="309"/>
      <c r="M97" s="309"/>
      <c r="N97" s="307"/>
      <c r="O97" s="306"/>
      <c r="P97" s="309"/>
      <c r="Q97" s="309"/>
      <c r="R97" s="307"/>
      <c r="S97" s="353"/>
      <c r="T97" s="303"/>
    </row>
    <row r="98" spans="1:20" ht="27" customHeight="1" x14ac:dyDescent="0.25">
      <c r="A98" s="488"/>
      <c r="B98" s="489"/>
      <c r="C98" s="477"/>
      <c r="D98" s="347" t="s">
        <v>194</v>
      </c>
      <c r="E98" s="348"/>
      <c r="F98" s="349"/>
      <c r="G98" s="347" t="s">
        <v>195</v>
      </c>
      <c r="H98" s="348"/>
      <c r="I98" s="348"/>
      <c r="J98" s="348"/>
      <c r="K98" s="348"/>
      <c r="L98" s="348"/>
      <c r="M98" s="348"/>
      <c r="N98" s="349"/>
      <c r="O98" s="347" t="s">
        <v>196</v>
      </c>
      <c r="P98" s="348"/>
      <c r="Q98" s="348"/>
      <c r="R98" s="349"/>
      <c r="S98" s="353"/>
      <c r="T98" s="302" t="s">
        <v>110</v>
      </c>
    </row>
    <row r="99" spans="1:20" ht="27" customHeight="1" x14ac:dyDescent="0.25">
      <c r="A99" s="77" t="s">
        <v>133</v>
      </c>
      <c r="B99" s="78"/>
      <c r="C99" s="303"/>
      <c r="D99" s="79" t="s">
        <v>197</v>
      </c>
      <c r="E99" s="79" t="s">
        <v>198</v>
      </c>
      <c r="F99" s="79" t="s">
        <v>199</v>
      </c>
      <c r="G99" s="79" t="s">
        <v>200</v>
      </c>
      <c r="H99" s="79" t="s">
        <v>201</v>
      </c>
      <c r="I99" s="79" t="s">
        <v>202</v>
      </c>
      <c r="J99" s="79" t="s">
        <v>203</v>
      </c>
      <c r="K99" s="79" t="s">
        <v>204</v>
      </c>
      <c r="L99" s="347" t="s">
        <v>205</v>
      </c>
      <c r="M99" s="349"/>
      <c r="N99" s="79" t="s">
        <v>206</v>
      </c>
      <c r="O99" s="79" t="s">
        <v>207</v>
      </c>
      <c r="P99" s="79" t="s">
        <v>208</v>
      </c>
      <c r="Q99" s="79" t="s">
        <v>209</v>
      </c>
      <c r="R99" s="79" t="s">
        <v>210</v>
      </c>
      <c r="S99" s="354"/>
      <c r="T99" s="303"/>
    </row>
    <row r="100" spans="1:20" ht="30" customHeight="1" x14ac:dyDescent="0.25">
      <c r="A100" s="80">
        <v>0.1</v>
      </c>
      <c r="B100" s="72" t="s">
        <v>151</v>
      </c>
      <c r="C100" s="418"/>
      <c r="D100" s="419"/>
      <c r="E100" s="419"/>
      <c r="F100" s="419"/>
      <c r="G100" s="419"/>
      <c r="H100" s="419"/>
      <c r="I100" s="419"/>
      <c r="J100" s="419"/>
      <c r="K100" s="419"/>
      <c r="L100" s="419"/>
      <c r="M100" s="419"/>
      <c r="N100" s="420"/>
      <c r="O100" s="34" t="s">
        <v>211</v>
      </c>
      <c r="P100" s="34"/>
      <c r="Q100" s="34"/>
      <c r="R100" s="34"/>
      <c r="S100" s="116">
        <f>SUM(C100:R100)</f>
        <v>0</v>
      </c>
      <c r="T100" s="37"/>
    </row>
    <row r="101" spans="1:20" ht="30" customHeight="1" x14ac:dyDescent="0.25">
      <c r="A101" s="71">
        <v>0.2</v>
      </c>
      <c r="B101" s="72" t="s">
        <v>153</v>
      </c>
      <c r="C101" s="313"/>
      <c r="D101" s="314"/>
      <c r="E101" s="314"/>
      <c r="F101" s="314"/>
      <c r="G101" s="314"/>
      <c r="H101" s="314"/>
      <c r="I101" s="314"/>
      <c r="J101" s="314"/>
      <c r="K101" s="314"/>
      <c r="L101" s="314"/>
      <c r="M101" s="314"/>
      <c r="N101" s="315"/>
      <c r="O101" s="34" t="s">
        <v>211</v>
      </c>
      <c r="P101" s="34"/>
      <c r="Q101" s="34"/>
      <c r="R101" s="34"/>
      <c r="S101" s="116">
        <f t="shared" ref="S101:S119" si="1">SUM(C101:R101)</f>
        <v>0</v>
      </c>
      <c r="T101" s="31"/>
    </row>
    <row r="102" spans="1:20" ht="30" customHeight="1" x14ac:dyDescent="0.25">
      <c r="A102" s="71">
        <v>0.3</v>
      </c>
      <c r="B102" s="72" t="s">
        <v>154</v>
      </c>
      <c r="C102" s="31"/>
      <c r="D102" s="31"/>
      <c r="E102" s="32"/>
      <c r="F102" s="33"/>
      <c r="G102" s="33"/>
      <c r="H102" s="34"/>
      <c r="I102" s="34"/>
      <c r="J102" s="34"/>
      <c r="K102" s="34"/>
      <c r="L102" s="418"/>
      <c r="M102" s="419"/>
      <c r="N102" s="420"/>
      <c r="O102" s="34" t="s">
        <v>211</v>
      </c>
      <c r="P102" s="34"/>
      <c r="Q102" s="34"/>
      <c r="R102" s="34"/>
      <c r="S102" s="116">
        <f t="shared" si="1"/>
        <v>0</v>
      </c>
      <c r="T102" s="31"/>
    </row>
    <row r="103" spans="1:20" ht="30" customHeight="1" x14ac:dyDescent="0.25">
      <c r="A103" s="71">
        <v>0.4</v>
      </c>
      <c r="B103" s="72" t="s">
        <v>155</v>
      </c>
      <c r="C103" s="31"/>
      <c r="D103" s="31"/>
      <c r="E103" s="32"/>
      <c r="F103" s="33"/>
      <c r="G103" s="35"/>
      <c r="H103" s="34"/>
      <c r="I103" s="34"/>
      <c r="J103" s="34"/>
      <c r="K103" s="34"/>
      <c r="L103" s="310"/>
      <c r="M103" s="311"/>
      <c r="N103" s="312"/>
      <c r="O103" s="34" t="s">
        <v>211</v>
      </c>
      <c r="P103" s="34"/>
      <c r="Q103" s="34"/>
      <c r="R103" s="34"/>
      <c r="S103" s="116">
        <f t="shared" si="1"/>
        <v>0</v>
      </c>
      <c r="T103" s="34"/>
    </row>
    <row r="104" spans="1:20" ht="30" customHeight="1" x14ac:dyDescent="0.25">
      <c r="A104" s="71">
        <v>0.5</v>
      </c>
      <c r="B104" s="72" t="s">
        <v>212</v>
      </c>
      <c r="C104" s="31"/>
      <c r="D104" s="31"/>
      <c r="E104" s="32"/>
      <c r="F104" s="33"/>
      <c r="G104" s="35"/>
      <c r="H104" s="34"/>
      <c r="I104" s="34"/>
      <c r="J104" s="34"/>
      <c r="K104" s="34"/>
      <c r="L104" s="310"/>
      <c r="M104" s="311"/>
      <c r="N104" s="312"/>
      <c r="O104" s="34" t="s">
        <v>211</v>
      </c>
      <c r="P104" s="34"/>
      <c r="Q104" s="34"/>
      <c r="R104" s="34"/>
      <c r="S104" s="116">
        <f t="shared" si="1"/>
        <v>0</v>
      </c>
      <c r="T104" s="34"/>
    </row>
    <row r="105" spans="1:20" ht="30" customHeight="1" x14ac:dyDescent="0.25">
      <c r="A105" s="71">
        <v>1</v>
      </c>
      <c r="B105" s="72" t="s">
        <v>156</v>
      </c>
      <c r="C105" s="31"/>
      <c r="D105" s="31"/>
      <c r="E105" s="36"/>
      <c r="F105" s="31"/>
      <c r="G105" s="34"/>
      <c r="H105" s="34"/>
      <c r="I105" s="34"/>
      <c r="J105" s="34"/>
      <c r="K105" s="34"/>
      <c r="L105" s="310"/>
      <c r="M105" s="311"/>
      <c r="N105" s="312"/>
      <c r="O105" s="34" t="s">
        <v>211</v>
      </c>
      <c r="P105" s="34"/>
      <c r="Q105" s="34"/>
      <c r="R105" s="34"/>
      <c r="S105" s="116">
        <f t="shared" si="1"/>
        <v>0</v>
      </c>
      <c r="T105" s="34"/>
    </row>
    <row r="106" spans="1:20" ht="30" customHeight="1" x14ac:dyDescent="0.25">
      <c r="A106" s="71">
        <v>2.1</v>
      </c>
      <c r="B106" s="72" t="s">
        <v>157</v>
      </c>
      <c r="C106" s="31"/>
      <c r="D106" s="31"/>
      <c r="E106" s="31"/>
      <c r="F106" s="31"/>
      <c r="G106" s="31"/>
      <c r="H106" s="34"/>
      <c r="I106" s="34"/>
      <c r="J106" s="34"/>
      <c r="K106" s="34"/>
      <c r="L106" s="310"/>
      <c r="M106" s="311"/>
      <c r="N106" s="312"/>
      <c r="O106" s="34" t="s">
        <v>211</v>
      </c>
      <c r="P106" s="34"/>
      <c r="Q106" s="34"/>
      <c r="R106" s="34"/>
      <c r="S106" s="116">
        <f t="shared" si="1"/>
        <v>0</v>
      </c>
      <c r="T106" s="31"/>
    </row>
    <row r="107" spans="1:20" ht="30" customHeight="1" x14ac:dyDescent="0.25">
      <c r="A107" s="71">
        <v>2.2000000000000002</v>
      </c>
      <c r="B107" s="72" t="s">
        <v>158</v>
      </c>
      <c r="C107" s="31"/>
      <c r="D107" s="31"/>
      <c r="E107" s="36"/>
      <c r="F107" s="31"/>
      <c r="G107" s="31"/>
      <c r="H107" s="34"/>
      <c r="I107" s="34"/>
      <c r="J107" s="34"/>
      <c r="K107" s="34"/>
      <c r="L107" s="310"/>
      <c r="M107" s="311"/>
      <c r="N107" s="312"/>
      <c r="O107" s="34" t="s">
        <v>211</v>
      </c>
      <c r="P107" s="34"/>
      <c r="Q107" s="34"/>
      <c r="R107" s="34"/>
      <c r="S107" s="116">
        <f t="shared" si="1"/>
        <v>0</v>
      </c>
      <c r="T107" s="31"/>
    </row>
    <row r="108" spans="1:20" ht="30" customHeight="1" x14ac:dyDescent="0.25">
      <c r="A108" s="71">
        <v>2.2999999999999998</v>
      </c>
      <c r="B108" s="72" t="s">
        <v>159</v>
      </c>
      <c r="C108" s="31"/>
      <c r="D108" s="31"/>
      <c r="E108" s="36"/>
      <c r="F108" s="31"/>
      <c r="G108" s="31"/>
      <c r="H108" s="34"/>
      <c r="I108" s="34"/>
      <c r="J108" s="34"/>
      <c r="K108" s="34"/>
      <c r="L108" s="310"/>
      <c r="M108" s="311"/>
      <c r="N108" s="312"/>
      <c r="O108" s="34" t="s">
        <v>211</v>
      </c>
      <c r="P108" s="34"/>
      <c r="Q108" s="34"/>
      <c r="R108" s="34"/>
      <c r="S108" s="116">
        <f t="shared" si="1"/>
        <v>0</v>
      </c>
      <c r="T108" s="31"/>
    </row>
    <row r="109" spans="1:20" ht="30" customHeight="1" x14ac:dyDescent="0.25">
      <c r="A109" s="71">
        <v>2.4</v>
      </c>
      <c r="B109" s="72" t="s">
        <v>160</v>
      </c>
      <c r="C109" s="31"/>
      <c r="D109" s="31"/>
      <c r="E109" s="36"/>
      <c r="F109" s="31"/>
      <c r="G109" s="31"/>
      <c r="H109" s="34"/>
      <c r="I109" s="34"/>
      <c r="J109" s="34"/>
      <c r="K109" s="34"/>
      <c r="L109" s="310"/>
      <c r="M109" s="311"/>
      <c r="N109" s="312"/>
      <c r="O109" s="34" t="s">
        <v>211</v>
      </c>
      <c r="P109" s="34"/>
      <c r="Q109" s="34"/>
      <c r="R109" s="34"/>
      <c r="S109" s="116">
        <f t="shared" si="1"/>
        <v>0</v>
      </c>
      <c r="T109" s="31"/>
    </row>
    <row r="110" spans="1:20" ht="30" customHeight="1" x14ac:dyDescent="0.25">
      <c r="A110" s="71">
        <v>2.5</v>
      </c>
      <c r="B110" s="72" t="s">
        <v>161</v>
      </c>
      <c r="C110" s="31"/>
      <c r="D110" s="31"/>
      <c r="E110" s="36"/>
      <c r="F110" s="31"/>
      <c r="G110" s="31"/>
      <c r="H110" s="34"/>
      <c r="I110" s="34"/>
      <c r="J110" s="34"/>
      <c r="K110" s="34"/>
      <c r="L110" s="310"/>
      <c r="M110" s="311"/>
      <c r="N110" s="312"/>
      <c r="O110" s="34" t="s">
        <v>211</v>
      </c>
      <c r="P110" s="34"/>
      <c r="Q110" s="34"/>
      <c r="R110" s="34"/>
      <c r="S110" s="116">
        <f t="shared" si="1"/>
        <v>0</v>
      </c>
      <c r="T110" s="31"/>
    </row>
    <row r="111" spans="1:20" ht="30" customHeight="1" x14ac:dyDescent="0.25">
      <c r="A111" s="71">
        <v>2.6</v>
      </c>
      <c r="B111" s="72" t="s">
        <v>162</v>
      </c>
      <c r="C111" s="31"/>
      <c r="D111" s="31"/>
      <c r="E111" s="36"/>
      <c r="F111" s="31"/>
      <c r="G111" s="31"/>
      <c r="H111" s="34"/>
      <c r="I111" s="34"/>
      <c r="J111" s="34"/>
      <c r="K111" s="34"/>
      <c r="L111" s="310"/>
      <c r="M111" s="311"/>
      <c r="N111" s="312"/>
      <c r="O111" s="34" t="s">
        <v>211</v>
      </c>
      <c r="P111" s="34"/>
      <c r="Q111" s="34"/>
      <c r="R111" s="34"/>
      <c r="S111" s="116">
        <f t="shared" si="1"/>
        <v>0</v>
      </c>
      <c r="T111" s="31"/>
    </row>
    <row r="112" spans="1:20" ht="30" customHeight="1" x14ac:dyDescent="0.25">
      <c r="A112" s="71">
        <v>2.7</v>
      </c>
      <c r="B112" s="72" t="s">
        <v>163</v>
      </c>
      <c r="C112" s="31"/>
      <c r="D112" s="31"/>
      <c r="E112" s="36"/>
      <c r="F112" s="31"/>
      <c r="G112" s="31"/>
      <c r="H112" s="34"/>
      <c r="I112" s="34"/>
      <c r="J112" s="34"/>
      <c r="K112" s="34"/>
      <c r="L112" s="310"/>
      <c r="M112" s="311"/>
      <c r="N112" s="312"/>
      <c r="O112" s="34" t="s">
        <v>211</v>
      </c>
      <c r="P112" s="34"/>
      <c r="Q112" s="34"/>
      <c r="R112" s="34"/>
      <c r="S112" s="116">
        <f t="shared" si="1"/>
        <v>0</v>
      </c>
      <c r="T112" s="31"/>
    </row>
    <row r="113" spans="1:20" ht="30" customHeight="1" x14ac:dyDescent="0.25">
      <c r="A113" s="71">
        <v>2.8</v>
      </c>
      <c r="B113" s="72" t="s">
        <v>164</v>
      </c>
      <c r="C113" s="31"/>
      <c r="D113" s="31"/>
      <c r="E113" s="36"/>
      <c r="F113" s="31"/>
      <c r="G113" s="31"/>
      <c r="H113" s="34"/>
      <c r="I113" s="34"/>
      <c r="J113" s="34"/>
      <c r="K113" s="34"/>
      <c r="L113" s="310"/>
      <c r="M113" s="311"/>
      <c r="N113" s="312"/>
      <c r="O113" s="34" t="s">
        <v>211</v>
      </c>
      <c r="P113" s="34"/>
      <c r="Q113" s="34"/>
      <c r="R113" s="34"/>
      <c r="S113" s="116">
        <f t="shared" si="1"/>
        <v>0</v>
      </c>
      <c r="T113" s="31"/>
    </row>
    <row r="114" spans="1:20" ht="30" customHeight="1" x14ac:dyDescent="0.25">
      <c r="A114" s="71">
        <v>3</v>
      </c>
      <c r="B114" s="72" t="s">
        <v>165</v>
      </c>
      <c r="C114" s="31"/>
      <c r="D114" s="31"/>
      <c r="E114" s="36"/>
      <c r="F114" s="31"/>
      <c r="G114" s="31"/>
      <c r="H114" s="34"/>
      <c r="I114" s="34"/>
      <c r="J114" s="34"/>
      <c r="K114" s="34"/>
      <c r="L114" s="310"/>
      <c r="M114" s="311"/>
      <c r="N114" s="312"/>
      <c r="O114" s="34" t="s">
        <v>211</v>
      </c>
      <c r="P114" s="34"/>
      <c r="Q114" s="34"/>
      <c r="R114" s="34"/>
      <c r="S114" s="116">
        <f t="shared" si="1"/>
        <v>0</v>
      </c>
      <c r="T114" s="31"/>
    </row>
    <row r="115" spans="1:20" ht="30" customHeight="1" x14ac:dyDescent="0.25">
      <c r="A115" s="71">
        <v>4</v>
      </c>
      <c r="B115" s="72" t="s">
        <v>213</v>
      </c>
      <c r="C115" s="33"/>
      <c r="D115" s="33"/>
      <c r="E115" s="32"/>
      <c r="F115" s="33"/>
      <c r="G115" s="33"/>
      <c r="H115" s="34"/>
      <c r="I115" s="34"/>
      <c r="J115" s="34"/>
      <c r="K115" s="34"/>
      <c r="L115" s="313"/>
      <c r="M115" s="314"/>
      <c r="N115" s="315"/>
      <c r="O115" s="34" t="s">
        <v>211</v>
      </c>
      <c r="P115" s="35"/>
      <c r="Q115" s="35"/>
      <c r="R115" s="35"/>
      <c r="S115" s="116">
        <f t="shared" si="1"/>
        <v>0</v>
      </c>
      <c r="T115" s="33"/>
    </row>
    <row r="116" spans="1:20" ht="30" customHeight="1" x14ac:dyDescent="0.25">
      <c r="A116" s="71">
        <v>5</v>
      </c>
      <c r="B116" s="72" t="s">
        <v>167</v>
      </c>
      <c r="C116" s="33"/>
      <c r="D116" s="33"/>
      <c r="E116" s="32"/>
      <c r="F116" s="33"/>
      <c r="G116" s="33"/>
      <c r="H116" s="34"/>
      <c r="I116" s="34"/>
      <c r="J116" s="34"/>
      <c r="K116" s="34"/>
      <c r="L116" s="31" t="s">
        <v>214</v>
      </c>
      <c r="M116" s="31" t="s">
        <v>215</v>
      </c>
      <c r="N116" s="31" t="s">
        <v>216</v>
      </c>
      <c r="O116" s="34" t="s">
        <v>211</v>
      </c>
      <c r="P116" s="35"/>
      <c r="Q116" s="35"/>
      <c r="R116" s="35"/>
      <c r="S116" s="116">
        <f t="shared" si="1"/>
        <v>0</v>
      </c>
      <c r="T116" s="33"/>
    </row>
    <row r="117" spans="1:20" ht="30" customHeight="1" x14ac:dyDescent="0.25">
      <c r="A117" s="71">
        <v>6</v>
      </c>
      <c r="B117" s="72" t="s">
        <v>168</v>
      </c>
      <c r="C117" s="33"/>
      <c r="D117" s="33"/>
      <c r="E117" s="32"/>
      <c r="F117" s="33"/>
      <c r="G117" s="31"/>
      <c r="H117" s="34"/>
      <c r="I117" s="34"/>
      <c r="J117" s="34"/>
      <c r="K117" s="34"/>
      <c r="L117" s="418"/>
      <c r="M117" s="419"/>
      <c r="N117" s="420"/>
      <c r="O117" s="34" t="s">
        <v>211</v>
      </c>
      <c r="P117" s="34"/>
      <c r="Q117" s="34"/>
      <c r="R117" s="34"/>
      <c r="S117" s="116">
        <f t="shared" si="1"/>
        <v>0</v>
      </c>
      <c r="T117" s="31"/>
    </row>
    <row r="118" spans="1:20" ht="30" customHeight="1" x14ac:dyDescent="0.25">
      <c r="A118" s="71">
        <v>7</v>
      </c>
      <c r="B118" s="72" t="s">
        <v>169</v>
      </c>
      <c r="C118" s="33"/>
      <c r="D118" s="33"/>
      <c r="E118" s="32"/>
      <c r="F118" s="33"/>
      <c r="G118" s="31"/>
      <c r="H118" s="34"/>
      <c r="I118" s="34"/>
      <c r="J118" s="34"/>
      <c r="K118" s="34"/>
      <c r="L118" s="310"/>
      <c r="M118" s="311"/>
      <c r="N118" s="312"/>
      <c r="O118" s="34" t="s">
        <v>211</v>
      </c>
      <c r="P118" s="34"/>
      <c r="Q118" s="34"/>
      <c r="R118" s="34"/>
      <c r="S118" s="116">
        <f t="shared" si="1"/>
        <v>0</v>
      </c>
      <c r="T118" s="31"/>
    </row>
    <row r="119" spans="1:20" ht="30" customHeight="1" x14ac:dyDescent="0.25">
      <c r="A119" s="71">
        <v>8</v>
      </c>
      <c r="B119" s="72" t="s">
        <v>170</v>
      </c>
      <c r="C119" s="33"/>
      <c r="D119" s="33"/>
      <c r="E119" s="32"/>
      <c r="F119" s="33"/>
      <c r="G119" s="31"/>
      <c r="H119" s="34"/>
      <c r="I119" s="34"/>
      <c r="J119" s="34"/>
      <c r="K119" s="34"/>
      <c r="L119" s="313"/>
      <c r="M119" s="314"/>
      <c r="N119" s="315"/>
      <c r="O119" s="34" t="s">
        <v>211</v>
      </c>
      <c r="P119" s="34"/>
      <c r="Q119" s="34"/>
      <c r="R119" s="34"/>
      <c r="S119" s="116">
        <f t="shared" si="1"/>
        <v>0</v>
      </c>
      <c r="T119" s="31"/>
    </row>
    <row r="120" spans="1:20" ht="30" customHeight="1" x14ac:dyDescent="0.25">
      <c r="A120" s="294" t="s">
        <v>217</v>
      </c>
      <c r="B120" s="295"/>
      <c r="C120" s="291"/>
      <c r="D120" s="292"/>
      <c r="E120" s="293"/>
      <c r="F120" s="33"/>
      <c r="G120" s="338"/>
      <c r="H120" s="339"/>
      <c r="I120" s="339"/>
      <c r="J120" s="339"/>
      <c r="K120" s="339"/>
      <c r="L120" s="339"/>
      <c r="M120" s="339"/>
      <c r="N120" s="339"/>
      <c r="O120" s="339"/>
      <c r="P120" s="339"/>
      <c r="Q120" s="339"/>
      <c r="R120" s="340"/>
      <c r="S120" s="116">
        <f>F120</f>
        <v>0</v>
      </c>
      <c r="T120" s="134"/>
    </row>
    <row r="121" spans="1:20" ht="18" customHeight="1" x14ac:dyDescent="0.25">
      <c r="A121" s="259" t="s">
        <v>111</v>
      </c>
      <c r="B121" s="260"/>
      <c r="C121" s="112">
        <f>SUM(C102:C119)</f>
        <v>0</v>
      </c>
      <c r="D121" s="112">
        <f t="shared" ref="D121:K121" si="2">SUM(D102:D119)</f>
        <v>0</v>
      </c>
      <c r="E121" s="113">
        <f t="shared" si="2"/>
        <v>0</v>
      </c>
      <c r="F121" s="112">
        <f>SUM(F102:F120)</f>
        <v>0</v>
      </c>
      <c r="G121" s="112">
        <f t="shared" si="2"/>
        <v>0</v>
      </c>
      <c r="H121" s="112">
        <f t="shared" si="2"/>
        <v>0</v>
      </c>
      <c r="I121" s="112">
        <f t="shared" si="2"/>
        <v>0</v>
      </c>
      <c r="J121" s="112">
        <f t="shared" si="2"/>
        <v>0</v>
      </c>
      <c r="K121" s="112">
        <f t="shared" si="2"/>
        <v>0</v>
      </c>
      <c r="L121" s="412" t="e">
        <f>L116+M116</f>
        <v>#VALUE!</v>
      </c>
      <c r="M121" s="413"/>
      <c r="N121" s="112" t="str">
        <f>N116</f>
        <v>Operational Water</v>
      </c>
      <c r="O121" s="112">
        <f>SUM(O100:O119)</f>
        <v>0</v>
      </c>
      <c r="P121" s="112">
        <f t="shared" ref="P121:T121" si="3">SUM(P100:P119)</f>
        <v>0</v>
      </c>
      <c r="Q121" s="112">
        <f t="shared" si="3"/>
        <v>0</v>
      </c>
      <c r="R121" s="112">
        <f t="shared" si="3"/>
        <v>0</v>
      </c>
      <c r="S121" s="112">
        <f>SUM(S100:S120)</f>
        <v>0</v>
      </c>
      <c r="T121" s="112">
        <f t="shared" si="3"/>
        <v>0</v>
      </c>
    </row>
    <row r="122" spans="1:20" ht="18" customHeight="1" x14ac:dyDescent="0.25">
      <c r="A122" s="259" t="s">
        <v>232</v>
      </c>
      <c r="B122" s="260"/>
      <c r="C122" s="114" t="e">
        <f t="shared" ref="C122:K122" si="4">C121/$C$6</f>
        <v>#DIV/0!</v>
      </c>
      <c r="D122" s="114" t="e">
        <f t="shared" si="4"/>
        <v>#DIV/0!</v>
      </c>
      <c r="E122" s="114" t="e">
        <f t="shared" si="4"/>
        <v>#DIV/0!</v>
      </c>
      <c r="F122" s="114" t="e">
        <f t="shared" si="4"/>
        <v>#DIV/0!</v>
      </c>
      <c r="G122" s="114" t="e">
        <f t="shared" si="4"/>
        <v>#DIV/0!</v>
      </c>
      <c r="H122" s="114" t="e">
        <f t="shared" si="4"/>
        <v>#DIV/0!</v>
      </c>
      <c r="I122" s="114" t="e">
        <f t="shared" si="4"/>
        <v>#DIV/0!</v>
      </c>
      <c r="J122" s="114" t="e">
        <f t="shared" si="4"/>
        <v>#DIV/0!</v>
      </c>
      <c r="K122" s="114" t="e">
        <f t="shared" si="4"/>
        <v>#DIV/0!</v>
      </c>
      <c r="L122" s="414" t="e">
        <f>L121/$C$6</f>
        <v>#VALUE!</v>
      </c>
      <c r="M122" s="415"/>
      <c r="N122" s="114" t="e">
        <f t="shared" ref="N122:T122" si="5">N121/$C$6</f>
        <v>#VALUE!</v>
      </c>
      <c r="O122" s="115" t="e">
        <f t="shared" si="5"/>
        <v>#DIV/0!</v>
      </c>
      <c r="P122" s="115" t="e">
        <f t="shared" si="5"/>
        <v>#DIV/0!</v>
      </c>
      <c r="Q122" s="115" t="e">
        <f t="shared" si="5"/>
        <v>#DIV/0!</v>
      </c>
      <c r="R122" s="115" t="e">
        <f t="shared" si="5"/>
        <v>#DIV/0!</v>
      </c>
      <c r="S122" s="115" t="e">
        <f t="shared" si="5"/>
        <v>#DIV/0!</v>
      </c>
      <c r="T122" s="114" t="e">
        <f t="shared" si="5"/>
        <v>#DIV/0!</v>
      </c>
    </row>
    <row r="123" spans="1:20" x14ac:dyDescent="0.25">
      <c r="A123" s="97" t="s">
        <v>218</v>
      </c>
      <c r="B123" s="98"/>
      <c r="C123" s="98"/>
      <c r="D123" s="98"/>
      <c r="E123" s="98"/>
      <c r="F123" s="98"/>
      <c r="G123" s="98"/>
      <c r="H123" s="98"/>
      <c r="I123" s="98"/>
      <c r="J123" s="98"/>
      <c r="K123" s="98"/>
      <c r="L123" s="98"/>
      <c r="M123" s="98"/>
      <c r="N123" s="98"/>
      <c r="O123" s="98"/>
      <c r="P123" s="98"/>
      <c r="Q123" s="98"/>
      <c r="R123" s="98"/>
      <c r="S123" s="98"/>
      <c r="T123" s="98"/>
    </row>
    <row r="124" spans="1:20" ht="15.6" x14ac:dyDescent="0.25">
      <c r="A124" s="81" t="s">
        <v>261</v>
      </c>
      <c r="B124" s="81"/>
      <c r="C124" s="81"/>
      <c r="D124" s="81"/>
      <c r="E124" s="81"/>
      <c r="F124" s="81"/>
      <c r="G124" s="81"/>
      <c r="H124" s="81"/>
      <c r="I124" s="81"/>
      <c r="J124" s="81"/>
      <c r="K124" s="81"/>
      <c r="L124" s="81"/>
      <c r="M124" s="81"/>
      <c r="N124" s="81"/>
      <c r="O124" s="81"/>
      <c r="P124" s="81"/>
      <c r="Q124" s="476"/>
      <c r="R124" s="476"/>
      <c r="S124" s="476"/>
    </row>
    <row r="125" spans="1:20" ht="23.25" customHeight="1" x14ac:dyDescent="0.25">
      <c r="A125" s="81"/>
      <c r="B125" s="81"/>
      <c r="C125" s="81"/>
      <c r="D125" s="81"/>
      <c r="E125" s="81"/>
      <c r="F125" s="81"/>
      <c r="G125" s="81"/>
      <c r="H125" s="81"/>
      <c r="I125" s="81"/>
      <c r="J125" s="81"/>
      <c r="K125" s="81"/>
      <c r="L125" s="81"/>
      <c r="M125" s="81"/>
      <c r="N125" s="81"/>
      <c r="O125" s="81"/>
      <c r="P125" s="81"/>
    </row>
    <row r="126" spans="1:20" ht="22.8"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7"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50000000000003" customHeight="1" x14ac:dyDescent="0.25">
      <c r="A133" s="96"/>
      <c r="B133" s="96"/>
      <c r="C133" s="96"/>
      <c r="D133" s="96"/>
      <c r="E133" s="96"/>
      <c r="F133" s="96"/>
    </row>
    <row r="134" spans="1:6" ht="29.7" customHeight="1" x14ac:dyDescent="0.25">
      <c r="A134" s="96"/>
      <c r="B134" s="96"/>
      <c r="C134" s="96"/>
      <c r="D134" s="96"/>
      <c r="E134" s="96"/>
      <c r="F134" s="96"/>
    </row>
    <row r="135" spans="1:6" ht="34.950000000000003" customHeight="1" x14ac:dyDescent="0.25">
      <c r="A135" s="96"/>
      <c r="B135" s="96"/>
      <c r="C135" s="96"/>
      <c r="D135" s="96"/>
      <c r="E135" s="96"/>
      <c r="F135" s="96"/>
    </row>
    <row r="136" spans="1:6" ht="28.95" customHeight="1" x14ac:dyDescent="0.25">
      <c r="A136" s="96"/>
      <c r="B136" s="96"/>
      <c r="C136" s="96"/>
      <c r="D136" s="96"/>
      <c r="E136" s="96"/>
      <c r="F136" s="96"/>
    </row>
    <row r="137" spans="1:6" ht="31.95" customHeight="1" x14ac:dyDescent="0.25">
      <c r="A137" s="96"/>
      <c r="B137" s="96"/>
      <c r="C137" s="96"/>
      <c r="D137" s="96"/>
      <c r="E137" s="96"/>
      <c r="F137" s="96"/>
    </row>
    <row r="138" spans="1:6" ht="33" customHeight="1" x14ac:dyDescent="0.25">
      <c r="A138" s="96"/>
      <c r="B138" s="96"/>
      <c r="C138" s="96"/>
      <c r="D138" s="96"/>
      <c r="E138" s="96"/>
      <c r="F138" s="96"/>
    </row>
    <row r="139" spans="1:6" ht="34.200000000000003" customHeight="1" x14ac:dyDescent="0.25">
      <c r="A139" s="96"/>
      <c r="B139" s="96"/>
      <c r="C139" s="96"/>
      <c r="D139" s="96"/>
      <c r="E139" s="96"/>
      <c r="F139" s="96"/>
    </row>
    <row r="140" spans="1:6" ht="30.45" customHeight="1" x14ac:dyDescent="0.25">
      <c r="A140" s="96"/>
      <c r="B140" s="96"/>
      <c r="C140" s="96"/>
      <c r="D140" s="96"/>
      <c r="E140" s="96"/>
      <c r="F140" s="96"/>
    </row>
    <row r="141" spans="1:6" ht="32.700000000000003"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700000000000003" customHeight="1" x14ac:dyDescent="0.25">
      <c r="A145" s="96"/>
      <c r="B145" s="96"/>
      <c r="C145" s="96"/>
      <c r="D145" s="96"/>
      <c r="E145" s="96"/>
      <c r="F145" s="96"/>
    </row>
    <row r="146" spans="1:6" ht="31.5" customHeight="1" x14ac:dyDescent="0.25">
      <c r="A146" s="96"/>
      <c r="B146" s="96"/>
      <c r="C146" s="96"/>
      <c r="D146" s="96"/>
      <c r="E146" s="96"/>
      <c r="F146" s="96"/>
    </row>
    <row r="147" spans="1:6" ht="25.95" customHeight="1" x14ac:dyDescent="0.25">
      <c r="A147" s="96"/>
      <c r="B147" s="96"/>
      <c r="C147" s="96"/>
      <c r="D147" s="96"/>
      <c r="E147" s="96"/>
      <c r="F147" s="96"/>
    </row>
    <row r="148" spans="1:6" ht="33" customHeight="1" x14ac:dyDescent="0.25">
      <c r="A148" s="96"/>
      <c r="B148" s="96"/>
      <c r="C148" s="96"/>
      <c r="D148" s="96"/>
      <c r="E148" s="96"/>
      <c r="F148" s="96"/>
    </row>
    <row r="149" spans="1:6" ht="37.950000000000003" customHeight="1" x14ac:dyDescent="0.25">
      <c r="A149" s="96"/>
      <c r="B149" s="96"/>
      <c r="C149" s="96"/>
      <c r="D149" s="96"/>
      <c r="E149" s="96"/>
      <c r="F149" s="96"/>
    </row>
    <row r="150" spans="1:6" ht="37.950000000000003" customHeight="1" x14ac:dyDescent="0.25">
      <c r="A150" s="96"/>
      <c r="B150" s="96"/>
      <c r="C150" s="96"/>
      <c r="D150" s="96"/>
      <c r="E150" s="96"/>
      <c r="F150" s="96"/>
    </row>
    <row r="151" spans="1:6" ht="24.75" customHeight="1" x14ac:dyDescent="0.25">
      <c r="A151" s="96"/>
      <c r="B151" s="96"/>
      <c r="C151" s="96"/>
      <c r="D151" s="96"/>
      <c r="E151" s="96"/>
      <c r="F151" s="96"/>
    </row>
    <row r="152" spans="1:6" ht="13.2" customHeight="1" x14ac:dyDescent="0.25">
      <c r="A152" s="96"/>
      <c r="B152" s="96"/>
      <c r="C152" s="96"/>
      <c r="D152" s="96"/>
      <c r="E152" s="96"/>
      <c r="F152" s="96"/>
    </row>
    <row r="153" spans="1:6" ht="13.2" customHeight="1" x14ac:dyDescent="0.25">
      <c r="A153" s="96"/>
      <c r="B153" s="96"/>
      <c r="C153" s="96"/>
      <c r="D153" s="96"/>
      <c r="E153" s="96"/>
      <c r="F153" s="96"/>
    </row>
    <row r="154" spans="1:6" ht="22.8" x14ac:dyDescent="0.25">
      <c r="A154" s="96"/>
      <c r="B154" s="96"/>
      <c r="C154" s="96"/>
      <c r="D154" s="96"/>
      <c r="E154" s="96"/>
      <c r="F154" s="96"/>
    </row>
    <row r="155" spans="1:6" ht="12.75" customHeight="1" x14ac:dyDescent="0.25">
      <c r="A155" s="96"/>
      <c r="B155" s="96"/>
      <c r="C155" s="96"/>
      <c r="D155" s="96"/>
      <c r="E155" s="96"/>
      <c r="F155" s="96"/>
    </row>
    <row r="156" spans="1:6" ht="22.8" x14ac:dyDescent="0.25">
      <c r="A156" s="96"/>
      <c r="B156" s="96"/>
      <c r="C156" s="96"/>
      <c r="D156" s="96"/>
      <c r="E156" s="96"/>
      <c r="F156" s="96"/>
    </row>
    <row r="157" spans="1:6" ht="22.8" x14ac:dyDescent="0.25">
      <c r="A157" s="96"/>
      <c r="B157" s="96"/>
      <c r="C157" s="96"/>
      <c r="D157" s="96"/>
      <c r="E157" s="96"/>
      <c r="F157" s="96"/>
    </row>
    <row r="158" spans="1:6" ht="22.8"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358140</xdr:rowOff>
                  </from>
                  <to>
                    <xdr:col>3</xdr:col>
                    <xdr:colOff>1402080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358140</xdr:rowOff>
                  </from>
                  <to>
                    <xdr:col>4</xdr:col>
                    <xdr:colOff>868680</xdr:colOff>
                    <xdr:row>18</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38" t="s">
        <v>262</v>
      </c>
    </row>
    <row r="3" spans="2:5" x14ac:dyDescent="0.25">
      <c r="B3" s="83" t="s">
        <v>263</v>
      </c>
    </row>
    <row r="4" spans="2:5" x14ac:dyDescent="0.25">
      <c r="B4" s="83" t="s">
        <v>114</v>
      </c>
    </row>
    <row r="5" spans="2:5" x14ac:dyDescent="0.25">
      <c r="B5" s="83" t="s">
        <v>264</v>
      </c>
    </row>
    <row r="6" spans="2:5" x14ac:dyDescent="0.25">
      <c r="B6" s="83" t="s">
        <v>265</v>
      </c>
    </row>
    <row r="9" spans="2:5" x14ac:dyDescent="0.25">
      <c r="B9" s="138" t="s">
        <v>266</v>
      </c>
      <c r="C9" s="138" t="s">
        <v>267</v>
      </c>
      <c r="D9" s="138" t="s">
        <v>268</v>
      </c>
      <c r="E9" s="138" t="s">
        <v>269</v>
      </c>
    </row>
    <row r="10" spans="2:5" x14ac:dyDescent="0.25">
      <c r="B10" s="139" t="s">
        <v>263</v>
      </c>
      <c r="C10" s="83" t="s">
        <v>270</v>
      </c>
      <c r="D10" s="83" t="s">
        <v>271</v>
      </c>
      <c r="E10" s="83" t="s">
        <v>272</v>
      </c>
    </row>
    <row r="11" spans="2:5" x14ac:dyDescent="0.25">
      <c r="B11" s="139" t="s">
        <v>114</v>
      </c>
      <c r="C11" s="83" t="s">
        <v>273</v>
      </c>
      <c r="D11" s="83" t="s">
        <v>274</v>
      </c>
      <c r="E11" s="83" t="s">
        <v>275</v>
      </c>
    </row>
    <row r="12" spans="2:5" x14ac:dyDescent="0.25">
      <c r="B12" s="139" t="s">
        <v>264</v>
      </c>
      <c r="C12" s="83" t="s">
        <v>276</v>
      </c>
      <c r="D12" s="83" t="s">
        <v>277</v>
      </c>
      <c r="E12" s="83" t="s">
        <v>278</v>
      </c>
    </row>
    <row r="13" spans="2:5" x14ac:dyDescent="0.25">
      <c r="B13" s="139" t="s">
        <v>265</v>
      </c>
      <c r="C13" s="83" t="s">
        <v>273</v>
      </c>
      <c r="D13" s="83" t="s">
        <v>279</v>
      </c>
      <c r="E13" s="83" t="s">
        <v>280</v>
      </c>
    </row>
    <row r="15" spans="2:5" ht="26.4" x14ac:dyDescent="0.25">
      <c r="B15" s="140" t="s">
        <v>281</v>
      </c>
      <c r="C15" s="138" t="s">
        <v>267</v>
      </c>
      <c r="D15" s="138" t="s">
        <v>268</v>
      </c>
      <c r="E15" s="138" t="s">
        <v>269</v>
      </c>
    </row>
    <row r="16" spans="2:5" x14ac:dyDescent="0.25">
      <c r="B16" s="139" t="s">
        <v>263</v>
      </c>
      <c r="C16" s="83" t="s">
        <v>282</v>
      </c>
      <c r="D16" s="83" t="s">
        <v>283</v>
      </c>
      <c r="E16" s="83" t="s">
        <v>284</v>
      </c>
    </row>
    <row r="17" spans="2:5" x14ac:dyDescent="0.25">
      <c r="B17" s="139" t="s">
        <v>114</v>
      </c>
      <c r="C17" s="83" t="s">
        <v>285</v>
      </c>
      <c r="D17" s="83" t="s">
        <v>286</v>
      </c>
      <c r="E17" s="83" t="s">
        <v>287</v>
      </c>
    </row>
    <row r="18" spans="2:5" x14ac:dyDescent="0.25">
      <c r="B18" s="139" t="s">
        <v>264</v>
      </c>
      <c r="C18" s="83" t="s">
        <v>285</v>
      </c>
      <c r="D18" s="83" t="s">
        <v>288</v>
      </c>
      <c r="E18" s="83" t="s">
        <v>289</v>
      </c>
    </row>
    <row r="19" spans="2:5" x14ac:dyDescent="0.25">
      <c r="B19" s="139" t="s">
        <v>265</v>
      </c>
      <c r="C19" s="83" t="s">
        <v>290</v>
      </c>
      <c r="D19" s="83" t="s">
        <v>291</v>
      </c>
      <c r="E19" s="83" t="s">
        <v>292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2238e55-7347-4abc-9149-3c15f35848f4">
      <UserInfo>
        <DisplayName>Aspa Skorletou</DisplayName>
        <AccountId>2409</AccountId>
        <AccountType/>
      </UserInfo>
    </SharedWithUsers>
    <lcf76f155ced4ddcb4097134ff3c332f xmlns="21ceb520-1216-416b-a167-310753a853b6">
      <Terms xmlns="http://schemas.microsoft.com/office/infopath/2007/PartnerControls"/>
    </lcf76f155ced4ddcb4097134ff3c332f>
    <TaxCatchAll xmlns="32238e55-7347-4abc-9149-3c15f35848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7BBD10EF782941B3816475CA4C5877" ma:contentTypeVersion="16" ma:contentTypeDescription="Create a new document." ma:contentTypeScope="" ma:versionID="d1447776f78ad9cd1a54de7b1cc2ccde">
  <xsd:schema xmlns:xsd="http://www.w3.org/2001/XMLSchema" xmlns:xs="http://www.w3.org/2001/XMLSchema" xmlns:p="http://schemas.microsoft.com/office/2006/metadata/properties" xmlns:ns2="21ceb520-1216-416b-a167-310753a853b6" xmlns:ns3="32238e55-7347-4abc-9149-3c15f35848f4" targetNamespace="http://schemas.microsoft.com/office/2006/metadata/properties" ma:root="true" ma:fieldsID="605c3c6e811146de4545cbc6eb60969d" ns2:_="" ns3:_="">
    <xsd:import namespace="21ceb520-1216-416b-a167-310753a853b6"/>
    <xsd:import namespace="32238e55-7347-4abc-9149-3c15f35848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ceb520-1216-416b-a167-310753a853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b8fb53-ad9d-4ae7-9cf3-c8c790b6f2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238e55-7347-4abc-9149-3c15f35848f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3c3b05-c3d1-412c-af77-db404a287c6f}" ma:internalName="TaxCatchAll" ma:showField="CatchAllData" ma:web="32238e55-7347-4abc-9149-3c15f35848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32238e55-7347-4abc-9149-3c15f35848f4"/>
    <ds:schemaRef ds:uri="21ceb520-1216-416b-a167-310753a853b6"/>
  </ds:schemaRefs>
</ds:datastoreItem>
</file>

<file path=customXml/itemProps3.xml><?xml version="1.0" encoding="utf-8"?>
<ds:datastoreItem xmlns:ds="http://schemas.openxmlformats.org/officeDocument/2006/customXml" ds:itemID="{820BFAB8-8124-4D64-91FD-09E29EBA2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ceb520-1216-416b-a167-310753a853b6"/>
    <ds:schemaRef ds:uri="32238e55-7347-4abc-9149-3c15f3584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Juliano Mandinga</cp:lastModifiedBy>
  <cp:revision/>
  <dcterms:created xsi:type="dcterms:W3CDTF">2019-12-17T10:05:05Z</dcterms:created>
  <dcterms:modified xsi:type="dcterms:W3CDTF">2022-09-16T12:59:27Z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